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2"/>
  </bookViews>
  <sheets>
    <sheet name="от 5-ти старт" sheetId="7" r:id="rId1"/>
    <sheet name="от 5-ти промежуток" sheetId="8" r:id="rId2"/>
    <sheet name="от 5-ти итог" sheetId="9" r:id="rId3"/>
  </sheets>
  <definedNames>
    <definedName name="_xlnm._FilterDatabase" localSheetId="0" hidden="1">'от 5-ти старт'!$I$2:$I$38</definedName>
  </definedNames>
  <calcPr calcId="162913"/>
</workbook>
</file>

<file path=xl/calcChain.xml><?xml version="1.0" encoding="utf-8"?>
<calcChain xmlns="http://schemas.openxmlformats.org/spreadsheetml/2006/main">
  <c r="U21" i="9" l="1"/>
  <c r="G13" i="7"/>
  <c r="AI35" i="9" l="1"/>
  <c r="AF30" i="9"/>
  <c r="V30" i="9"/>
  <c r="N30" i="9"/>
  <c r="AF34" i="8"/>
  <c r="AC29" i="8"/>
  <c r="S29" i="8"/>
  <c r="K29" i="8"/>
  <c r="AD35" i="7"/>
  <c r="AA30" i="7"/>
  <c r="O30" i="7"/>
  <c r="H30" i="7"/>
  <c r="AF10" i="9" l="1"/>
  <c r="AG10" i="9" s="1"/>
  <c r="AF11" i="9"/>
  <c r="AG11" i="9" s="1"/>
  <c r="AF12" i="9"/>
  <c r="AG12" i="9" s="1"/>
  <c r="AF13" i="9"/>
  <c r="AG13" i="9" s="1"/>
  <c r="AF14" i="9"/>
  <c r="AG14" i="9" s="1"/>
  <c r="AF15" i="9"/>
  <c r="AG15" i="9" s="1"/>
  <c r="AF16" i="9"/>
  <c r="AG16" i="9" s="1"/>
  <c r="AF17" i="9"/>
  <c r="AG17" i="9" s="1"/>
  <c r="AF18" i="9"/>
  <c r="AG18" i="9" s="1"/>
  <c r="AF19" i="9"/>
  <c r="AG19" i="9" s="1"/>
  <c r="AF20" i="9"/>
  <c r="AG20" i="9" s="1"/>
  <c r="AF21" i="9"/>
  <c r="AG21" i="9" s="1"/>
  <c r="AF22" i="9"/>
  <c r="AG22" i="9" s="1"/>
  <c r="AF23" i="9"/>
  <c r="AG23" i="9" s="1"/>
  <c r="AF24" i="9"/>
  <c r="AG24" i="9" s="1"/>
  <c r="AF25" i="9"/>
  <c r="AG25" i="9" s="1"/>
  <c r="AF26" i="9"/>
  <c r="AG26" i="9" s="1"/>
  <c r="AF27" i="9"/>
  <c r="AG27" i="9" s="1"/>
  <c r="AF28" i="9"/>
  <c r="AG28" i="9" s="1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V10" i="9"/>
  <c r="W10" i="9" s="1"/>
  <c r="V11" i="9"/>
  <c r="W11" i="9" s="1"/>
  <c r="V12" i="9"/>
  <c r="W12" i="9" s="1"/>
  <c r="V13" i="9"/>
  <c r="W13" i="9" s="1"/>
  <c r="V14" i="9"/>
  <c r="W14" i="9" s="1"/>
  <c r="V15" i="9"/>
  <c r="W15" i="9" s="1"/>
  <c r="V16" i="9"/>
  <c r="W16" i="9" s="1"/>
  <c r="V17" i="9"/>
  <c r="W17" i="9" s="1"/>
  <c r="V18" i="9"/>
  <c r="W18" i="9" s="1"/>
  <c r="V19" i="9"/>
  <c r="W19" i="9" s="1"/>
  <c r="V20" i="9"/>
  <c r="W20" i="9" s="1"/>
  <c r="V21" i="9"/>
  <c r="W21" i="9" s="1"/>
  <c r="V22" i="9"/>
  <c r="W22" i="9" s="1"/>
  <c r="V23" i="9"/>
  <c r="W23" i="9" s="1"/>
  <c r="V24" i="9"/>
  <c r="W24" i="9" s="1"/>
  <c r="V25" i="9"/>
  <c r="W25" i="9" s="1"/>
  <c r="V26" i="9"/>
  <c r="W26" i="9" s="1"/>
  <c r="V27" i="9"/>
  <c r="W27" i="9" s="1"/>
  <c r="V28" i="9"/>
  <c r="W28" i="9" s="1"/>
  <c r="U10" i="9"/>
  <c r="U11" i="9"/>
  <c r="U12" i="9"/>
  <c r="U13" i="9"/>
  <c r="U14" i="9"/>
  <c r="U15" i="9"/>
  <c r="U16" i="9"/>
  <c r="U17" i="9"/>
  <c r="U18" i="9"/>
  <c r="U19" i="9"/>
  <c r="U20" i="9"/>
  <c r="U22" i="9"/>
  <c r="U23" i="9"/>
  <c r="U24" i="9"/>
  <c r="U25" i="9"/>
  <c r="U26" i="9"/>
  <c r="U27" i="9"/>
  <c r="U28" i="9"/>
  <c r="N10" i="9"/>
  <c r="O10" i="9" s="1"/>
  <c r="N11" i="9"/>
  <c r="O11" i="9" s="1"/>
  <c r="N12" i="9"/>
  <c r="O12" i="9" s="1"/>
  <c r="N13" i="9"/>
  <c r="O13" i="9" s="1"/>
  <c r="N14" i="9"/>
  <c r="O14" i="9" s="1"/>
  <c r="N15" i="9"/>
  <c r="O15" i="9" s="1"/>
  <c r="N16" i="9"/>
  <c r="O16" i="9" s="1"/>
  <c r="N17" i="9"/>
  <c r="O17" i="9" s="1"/>
  <c r="N18" i="9"/>
  <c r="O18" i="9" s="1"/>
  <c r="N19" i="9"/>
  <c r="O19" i="9" s="1"/>
  <c r="N20" i="9"/>
  <c r="O20" i="9" s="1"/>
  <c r="N21" i="9"/>
  <c r="O21" i="9" s="1"/>
  <c r="N22" i="9"/>
  <c r="O22" i="9" s="1"/>
  <c r="N23" i="9"/>
  <c r="O23" i="9" s="1"/>
  <c r="N24" i="9"/>
  <c r="O24" i="9" s="1"/>
  <c r="N25" i="9"/>
  <c r="O25" i="9" s="1"/>
  <c r="N26" i="9"/>
  <c r="O26" i="9" s="1"/>
  <c r="N27" i="9"/>
  <c r="O27" i="9" s="1"/>
  <c r="N28" i="9"/>
  <c r="O28" i="9" s="1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AF9" i="9"/>
  <c r="AG9" i="9" s="1"/>
  <c r="AE9" i="9"/>
  <c r="V9" i="9"/>
  <c r="W9" i="9" s="1"/>
  <c r="U9" i="9"/>
  <c r="N9" i="9"/>
  <c r="O9" i="9" s="1"/>
  <c r="M9" i="9"/>
  <c r="AC9" i="8"/>
  <c r="AD9" i="8" s="1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S9" i="8"/>
  <c r="T9" i="8" s="1"/>
  <c r="S10" i="8"/>
  <c r="T10" i="8" s="1"/>
  <c r="S11" i="8"/>
  <c r="T11" i="8" s="1"/>
  <c r="S12" i="8"/>
  <c r="T12" i="8" s="1"/>
  <c r="S13" i="8"/>
  <c r="T13" i="8" s="1"/>
  <c r="S14" i="8"/>
  <c r="T14" i="8" s="1"/>
  <c r="S15" i="8"/>
  <c r="T15" i="8" s="1"/>
  <c r="S16" i="8"/>
  <c r="T16" i="8" s="1"/>
  <c r="S17" i="8"/>
  <c r="T17" i="8" s="1"/>
  <c r="S18" i="8"/>
  <c r="T18" i="8" s="1"/>
  <c r="S19" i="8"/>
  <c r="T19" i="8" s="1"/>
  <c r="S20" i="8"/>
  <c r="T20" i="8" s="1"/>
  <c r="S21" i="8"/>
  <c r="T21" i="8" s="1"/>
  <c r="S22" i="8"/>
  <c r="T22" i="8" s="1"/>
  <c r="S23" i="8"/>
  <c r="T23" i="8" s="1"/>
  <c r="S24" i="8"/>
  <c r="T24" i="8" s="1"/>
  <c r="S25" i="8"/>
  <c r="T25" i="8" s="1"/>
  <c r="S26" i="8"/>
  <c r="T26" i="8" s="1"/>
  <c r="S27" i="8"/>
  <c r="T27" i="8" s="1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K9" i="8"/>
  <c r="L9" i="8" s="1"/>
  <c r="K10" i="8"/>
  <c r="L10" i="8" s="1"/>
  <c r="K11" i="8"/>
  <c r="L11" i="8" s="1"/>
  <c r="K12" i="8"/>
  <c r="L12" i="8" s="1"/>
  <c r="K13" i="8"/>
  <c r="L13" i="8" s="1"/>
  <c r="K14" i="8"/>
  <c r="L14" i="8" s="1"/>
  <c r="K15" i="8"/>
  <c r="L15" i="8" s="1"/>
  <c r="K16" i="8"/>
  <c r="L16" i="8" s="1"/>
  <c r="K17" i="8"/>
  <c r="L17" i="8" s="1"/>
  <c r="K18" i="8"/>
  <c r="L18" i="8" s="1"/>
  <c r="K19" i="8"/>
  <c r="L19" i="8" s="1"/>
  <c r="K20" i="8"/>
  <c r="L20" i="8" s="1"/>
  <c r="K21" i="8"/>
  <c r="L21" i="8" s="1"/>
  <c r="K22" i="8"/>
  <c r="L22" i="8" s="1"/>
  <c r="K23" i="8"/>
  <c r="L23" i="8" s="1"/>
  <c r="K24" i="8"/>
  <c r="L24" i="8" s="1"/>
  <c r="K25" i="8"/>
  <c r="L25" i="8" s="1"/>
  <c r="K26" i="8"/>
  <c r="L26" i="8" s="1"/>
  <c r="K27" i="8"/>
  <c r="L27" i="8" s="1"/>
  <c r="J9" i="8"/>
  <c r="AE9" i="8" s="1"/>
  <c r="AF9" i="8" s="1"/>
  <c r="AG9" i="8" s="1"/>
  <c r="J10" i="8"/>
  <c r="AE10" i="8" s="1"/>
  <c r="AF10" i="8" s="1"/>
  <c r="AG10" i="8" s="1"/>
  <c r="J11" i="8"/>
  <c r="J12" i="8"/>
  <c r="J13" i="8"/>
  <c r="AE13" i="8" s="1"/>
  <c r="AF13" i="8" s="1"/>
  <c r="AG13" i="8" s="1"/>
  <c r="J14" i="8"/>
  <c r="AE14" i="8" s="1"/>
  <c r="AF14" i="8" s="1"/>
  <c r="AG14" i="8" s="1"/>
  <c r="J15" i="8"/>
  <c r="J16" i="8"/>
  <c r="J17" i="8"/>
  <c r="AE17" i="8" s="1"/>
  <c r="AF17" i="8" s="1"/>
  <c r="AG17" i="8" s="1"/>
  <c r="J18" i="8"/>
  <c r="AE18" i="8" s="1"/>
  <c r="AF18" i="8" s="1"/>
  <c r="AG18" i="8" s="1"/>
  <c r="J19" i="8"/>
  <c r="J20" i="8"/>
  <c r="J21" i="8"/>
  <c r="AE21" i="8" s="1"/>
  <c r="AF21" i="8" s="1"/>
  <c r="AG21" i="8" s="1"/>
  <c r="J22" i="8"/>
  <c r="AE22" i="8" s="1"/>
  <c r="AF22" i="8" s="1"/>
  <c r="AG22" i="8" s="1"/>
  <c r="J23" i="8"/>
  <c r="J24" i="8"/>
  <c r="J25" i="8"/>
  <c r="AE25" i="8" s="1"/>
  <c r="AF25" i="8" s="1"/>
  <c r="AG25" i="8" s="1"/>
  <c r="J26" i="8"/>
  <c r="AE26" i="8" s="1"/>
  <c r="AF26" i="8" s="1"/>
  <c r="AG26" i="8" s="1"/>
  <c r="J27" i="8"/>
  <c r="AC8" i="8"/>
  <c r="AD8" i="8" s="1"/>
  <c r="AB8" i="8"/>
  <c r="S8" i="8"/>
  <c r="T8" i="8" s="1"/>
  <c r="R8" i="8"/>
  <c r="K8" i="8"/>
  <c r="L8" i="8" s="1"/>
  <c r="J8" i="8"/>
  <c r="AA10" i="7"/>
  <c r="AB10" i="7" s="1"/>
  <c r="AA11" i="7"/>
  <c r="AB11" i="7" s="1"/>
  <c r="AA12" i="7"/>
  <c r="AB12" i="7" s="1"/>
  <c r="AA13" i="7"/>
  <c r="AB13" i="7" s="1"/>
  <c r="AA14" i="7"/>
  <c r="AB14" i="7" s="1"/>
  <c r="AA15" i="7"/>
  <c r="AB15" i="7" s="1"/>
  <c r="AA16" i="7"/>
  <c r="AB16" i="7" s="1"/>
  <c r="AA17" i="7"/>
  <c r="AB17" i="7" s="1"/>
  <c r="AA18" i="7"/>
  <c r="AB18" i="7" s="1"/>
  <c r="AA19" i="7"/>
  <c r="AB19" i="7" s="1"/>
  <c r="AA20" i="7"/>
  <c r="AB20" i="7" s="1"/>
  <c r="AA21" i="7"/>
  <c r="AB21" i="7" s="1"/>
  <c r="AA22" i="7"/>
  <c r="AB22" i="7" s="1"/>
  <c r="AA23" i="7"/>
  <c r="AB23" i="7" s="1"/>
  <c r="AA24" i="7"/>
  <c r="AB24" i="7" s="1"/>
  <c r="AA25" i="7"/>
  <c r="AB25" i="7" s="1"/>
  <c r="AA26" i="7"/>
  <c r="AB26" i="7" s="1"/>
  <c r="AA27" i="7"/>
  <c r="AB27" i="7" s="1"/>
  <c r="AA28" i="7"/>
  <c r="AB28" i="7" s="1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5" i="7"/>
  <c r="O26" i="7"/>
  <c r="O27" i="7"/>
  <c r="O28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5" i="7"/>
  <c r="N26" i="7"/>
  <c r="N27" i="7"/>
  <c r="N28" i="7"/>
  <c r="H10" i="7"/>
  <c r="I10" i="7" s="1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G10" i="7"/>
  <c r="G11" i="7"/>
  <c r="G12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AA9" i="7"/>
  <c r="AB9" i="7" s="1"/>
  <c r="Z9" i="7"/>
  <c r="O9" i="7"/>
  <c r="N9" i="7"/>
  <c r="H9" i="7"/>
  <c r="I9" i="7" s="1"/>
  <c r="G9" i="7"/>
  <c r="AE24" i="8" l="1"/>
  <c r="AF24" i="8" s="1"/>
  <c r="AG24" i="8" s="1"/>
  <c r="AE20" i="8"/>
  <c r="AF20" i="8" s="1"/>
  <c r="AG20" i="8" s="1"/>
  <c r="AE16" i="8"/>
  <c r="AF16" i="8" s="1"/>
  <c r="AG16" i="8" s="1"/>
  <c r="AE12" i="8"/>
  <c r="AF12" i="8" s="1"/>
  <c r="AG12" i="8" s="1"/>
  <c r="AH28" i="9"/>
  <c r="AI28" i="9" s="1"/>
  <c r="AJ28" i="9" s="1"/>
  <c r="AH27" i="9"/>
  <c r="AI27" i="9" s="1"/>
  <c r="AJ27" i="9" s="1"/>
  <c r="AH24" i="9"/>
  <c r="AI24" i="9" s="1"/>
  <c r="AJ24" i="9" s="1"/>
  <c r="AH23" i="9"/>
  <c r="AI23" i="9" s="1"/>
  <c r="AJ23" i="9" s="1"/>
  <c r="AH21" i="9"/>
  <c r="AI21" i="9" s="1"/>
  <c r="AJ21" i="9" s="1"/>
  <c r="AH19" i="9"/>
  <c r="AI19" i="9" s="1"/>
  <c r="AJ19" i="9" s="1"/>
  <c r="AH17" i="9"/>
  <c r="AI17" i="9" s="1"/>
  <c r="AJ17" i="9" s="1"/>
  <c r="AH16" i="9"/>
  <c r="AI16" i="9" s="1"/>
  <c r="AJ16" i="9" s="1"/>
  <c r="AH11" i="9"/>
  <c r="AI11" i="9" s="1"/>
  <c r="AJ11" i="9" s="1"/>
  <c r="AH25" i="9"/>
  <c r="AI25" i="9" s="1"/>
  <c r="AJ25" i="9" s="1"/>
  <c r="AH15" i="9"/>
  <c r="AI15" i="9" s="1"/>
  <c r="AJ15" i="9" s="1"/>
  <c r="AH20" i="9"/>
  <c r="AI20" i="9" s="1"/>
  <c r="AJ20" i="9" s="1"/>
  <c r="AH12" i="9"/>
  <c r="AI12" i="9" s="1"/>
  <c r="AJ12" i="9" s="1"/>
  <c r="AH13" i="9"/>
  <c r="AI13" i="9" s="1"/>
  <c r="AJ13" i="9" s="1"/>
  <c r="AH22" i="9"/>
  <c r="AI22" i="9" s="1"/>
  <c r="AJ22" i="9" s="1"/>
  <c r="AH18" i="9"/>
  <c r="AI18" i="9" s="1"/>
  <c r="AJ18" i="9" s="1"/>
  <c r="AH14" i="9"/>
  <c r="AI14" i="9" s="1"/>
  <c r="AJ14" i="9" s="1"/>
  <c r="AH10" i="9"/>
  <c r="AI10" i="9" s="1"/>
  <c r="AJ10" i="9" s="1"/>
  <c r="AH26" i="9"/>
  <c r="AI26" i="9" s="1"/>
  <c r="AJ26" i="9" s="1"/>
  <c r="AE27" i="8"/>
  <c r="AF27" i="8" s="1"/>
  <c r="AG27" i="8" s="1"/>
  <c r="AE23" i="8"/>
  <c r="AF23" i="8" s="1"/>
  <c r="AG23" i="8" s="1"/>
  <c r="AE19" i="8"/>
  <c r="AF19" i="8" s="1"/>
  <c r="AG19" i="8" s="1"/>
  <c r="AE15" i="8"/>
  <c r="AF15" i="8" s="1"/>
  <c r="AG15" i="8" s="1"/>
  <c r="AE11" i="8"/>
  <c r="AF11" i="8" s="1"/>
  <c r="AG11" i="8" s="1"/>
  <c r="AC26" i="7"/>
  <c r="AD26" i="7" s="1"/>
  <c r="AE26" i="7" s="1"/>
  <c r="AC20" i="7"/>
  <c r="AD20" i="7" s="1"/>
  <c r="AE20" i="7" s="1"/>
  <c r="AC18" i="7"/>
  <c r="AD18" i="7" s="1"/>
  <c r="AE18" i="7" s="1"/>
  <c r="AC14" i="7"/>
  <c r="AD14" i="7" s="1"/>
  <c r="AE14" i="7" s="1"/>
  <c r="AC11" i="7"/>
  <c r="AD11" i="7" s="1"/>
  <c r="AE11" i="7" s="1"/>
  <c r="AC10" i="7"/>
  <c r="AD10" i="7" s="1"/>
  <c r="AE10" i="7" s="1"/>
  <c r="AC27" i="7"/>
  <c r="AD27" i="7" s="1"/>
  <c r="AE27" i="7" s="1"/>
  <c r="AC23" i="7"/>
  <c r="AD23" i="7" s="1"/>
  <c r="AE23" i="7" s="1"/>
  <c r="AC25" i="7"/>
  <c r="AD25" i="7" s="1"/>
  <c r="AE25" i="7" s="1"/>
  <c r="AC24" i="7"/>
  <c r="AD24" i="7" s="1"/>
  <c r="AE24" i="7" s="1"/>
  <c r="AC21" i="7"/>
  <c r="AD21" i="7" s="1"/>
  <c r="AE21" i="7" s="1"/>
  <c r="AC19" i="7"/>
  <c r="AD19" i="7" s="1"/>
  <c r="AE19" i="7" s="1"/>
  <c r="AC17" i="7"/>
  <c r="AD17" i="7" s="1"/>
  <c r="AE17" i="7" s="1"/>
  <c r="AC15" i="7"/>
  <c r="AD15" i="7" s="1"/>
  <c r="AE15" i="7" s="1"/>
  <c r="AC13" i="7"/>
  <c r="AD13" i="7" s="1"/>
  <c r="AE13" i="7" s="1"/>
  <c r="AC28" i="7"/>
  <c r="AD28" i="7" s="1"/>
  <c r="AE28" i="7" s="1"/>
  <c r="AC22" i="7"/>
  <c r="AD22" i="7" s="1"/>
  <c r="AE22" i="7" s="1"/>
  <c r="AC16" i="7"/>
  <c r="AD16" i="7" s="1"/>
  <c r="AE16" i="7" s="1"/>
  <c r="AC12" i="7"/>
  <c r="AD12" i="7" s="1"/>
  <c r="AE12" i="7" s="1"/>
  <c r="AE8" i="8"/>
  <c r="AF8" i="8" s="1"/>
  <c r="AC31" i="8"/>
  <c r="AD31" i="8" s="1"/>
  <c r="AC32" i="8"/>
  <c r="AD32" i="8" s="1"/>
  <c r="AC30" i="8"/>
  <c r="AD30" i="8" s="1"/>
  <c r="V31" i="9"/>
  <c r="W31" i="9" s="1"/>
  <c r="V33" i="9"/>
  <c r="W33" i="9" s="1"/>
  <c r="V32" i="9"/>
  <c r="W32" i="9" s="1"/>
  <c r="AH9" i="9"/>
  <c r="K32" i="8"/>
  <c r="L32" i="8" s="1"/>
  <c r="K31" i="8"/>
  <c r="L31" i="8" s="1"/>
  <c r="K30" i="8"/>
  <c r="L30" i="8" s="1"/>
  <c r="AC9" i="7"/>
  <c r="AA32" i="7"/>
  <c r="AB32" i="7" s="1"/>
  <c r="AA33" i="7"/>
  <c r="AB33" i="7" s="1"/>
  <c r="AA31" i="7"/>
  <c r="AB31" i="7" s="1"/>
  <c r="S30" i="8"/>
  <c r="T30" i="8" s="1"/>
  <c r="S32" i="8"/>
  <c r="T32" i="8" s="1"/>
  <c r="S31" i="8"/>
  <c r="T31" i="8" s="1"/>
  <c r="N32" i="9"/>
  <c r="O32" i="9" s="1"/>
  <c r="N33" i="9"/>
  <c r="O33" i="9" s="1"/>
  <c r="N31" i="9"/>
  <c r="O31" i="9" s="1"/>
  <c r="AF32" i="9"/>
  <c r="AG32" i="9" s="1"/>
  <c r="AF31" i="9"/>
  <c r="AG31" i="9" s="1"/>
  <c r="AF33" i="9"/>
  <c r="AG33" i="9" s="1"/>
  <c r="P27" i="7"/>
  <c r="I27" i="7"/>
  <c r="P25" i="7"/>
  <c r="I25" i="7"/>
  <c r="P23" i="7"/>
  <c r="I23" i="7"/>
  <c r="P21" i="7"/>
  <c r="I21" i="7"/>
  <c r="P19" i="7"/>
  <c r="I19" i="7"/>
  <c r="P17" i="7"/>
  <c r="I17" i="7"/>
  <c r="P15" i="7"/>
  <c r="I15" i="7"/>
  <c r="P13" i="7"/>
  <c r="I13" i="7"/>
  <c r="P11" i="7"/>
  <c r="I11" i="7"/>
  <c r="P28" i="7"/>
  <c r="I28" i="7"/>
  <c r="P26" i="7"/>
  <c r="I26" i="7"/>
  <c r="I24" i="7"/>
  <c r="P22" i="7"/>
  <c r="I22" i="7"/>
  <c r="P20" i="7"/>
  <c r="I20" i="7"/>
  <c r="P18" i="7"/>
  <c r="I18" i="7"/>
  <c r="P16" i="7"/>
  <c r="I16" i="7"/>
  <c r="P14" i="7"/>
  <c r="I14" i="7"/>
  <c r="P12" i="7"/>
  <c r="I12" i="7"/>
  <c r="P10" i="7"/>
  <c r="P9" i="7"/>
  <c r="H31" i="7" l="1"/>
  <c r="I31" i="7" s="1"/>
  <c r="AD9" i="7"/>
  <c r="AE9" i="7" s="1"/>
  <c r="AI9" i="9"/>
  <c r="AJ9" i="9" s="1"/>
  <c r="AG8" i="8"/>
  <c r="H33" i="7"/>
  <c r="I33" i="7" s="1"/>
  <c r="H32" i="7"/>
  <c r="I32" i="7" s="1"/>
  <c r="O31" i="7"/>
  <c r="P31" i="7" s="1"/>
  <c r="O33" i="7"/>
  <c r="P33" i="7" s="1"/>
  <c r="O32" i="7"/>
  <c r="P32" i="7" s="1"/>
  <c r="AD38" i="7" l="1"/>
  <c r="AE38" i="7" s="1"/>
  <c r="AD37" i="7"/>
  <c r="AE37" i="7" s="1"/>
  <c r="AD36" i="7"/>
  <c r="AE36" i="7" s="1"/>
  <c r="AI37" i="9"/>
  <c r="AJ37" i="9" s="1"/>
  <c r="AI38" i="9"/>
  <c r="AJ38" i="9" s="1"/>
  <c r="AI36" i="9"/>
  <c r="AJ36" i="9" s="1"/>
  <c r="AF36" i="8"/>
  <c r="AG36" i="8" s="1"/>
  <c r="AF37" i="8"/>
  <c r="AG37" i="8" s="1"/>
  <c r="AF35" i="8"/>
  <c r="AG35" i="8" s="1"/>
</calcChain>
</file>

<file path=xl/sharedStrings.xml><?xml version="1.0" encoding="utf-8"?>
<sst xmlns="http://schemas.openxmlformats.org/spreadsheetml/2006/main" count="260" uniqueCount="106">
  <si>
    <t>№</t>
  </si>
  <si>
    <t>%</t>
  </si>
  <si>
    <t>І ур</t>
  </si>
  <si>
    <t>ІІ ур</t>
  </si>
  <si>
    <t>ІІІ ур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</si>
  <si>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</si>
  <si>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</si>
  <si>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</si>
  <si>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бақылау парағы</t>
  </si>
  <si>
    <t>«Таным»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</si>
  <si>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</si>
  <si>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</si>
  <si>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</si>
  <si>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</si>
  <si>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Барлық бала саны</t>
  </si>
  <si>
    <t>А (Барлық бала саны)</t>
  </si>
  <si>
    <t>саны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</si>
  <si>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</si>
  <si>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</si>
  <si>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</si>
  <si>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</si>
  <si>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</si>
  <si>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</si>
  <si>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ІІІ деңгейь</t>
  </si>
  <si>
    <t>Математика негіздері</t>
  </si>
  <si>
    <t>Құрастыру</t>
  </si>
  <si>
    <t>Жаратылыстану</t>
  </si>
  <si>
    <t>5-Т.1 тәулік бөліктерін: таңертең, күндіз, кеш, күндер: бүгін, кеше, ертең, жылдам, баяу ұғымдарын атайды, өзіне қатысты кеңістіктегі заттардың орналасуын анықтай алады</t>
  </si>
  <si>
    <t>5-Т.2 жасалған әрекеттердің көмегімен түрлі мәселелерді шешудің әдістерін табады</t>
  </si>
  <si>
    <t>5-Т.3 қарапайым себеп-салдарлық байланыстарды орнатады</t>
  </si>
  <si>
    <t>5-Т.4 заттарды атайды және ажыратады, олардың өлшемін, түсін, пішінін, жасалған материалын анықтайды</t>
  </si>
  <si>
    <t>5-Т.5 заттарды топтастыра алады</t>
  </si>
  <si>
    <t>5-Т.6 құрылыс бөлшектерін ажыратады және атайды, оларды құрылымдық қасиеттерін ескере отырып пайдаланады</t>
  </si>
  <si>
    <t>5-Т.7 өзінің құрылыстарымен ойнайды</t>
  </si>
  <si>
    <t>5-Т.8 үй жануарлары мен жабайы жануарларды және олардың төлдерін, үй құстарын атайды</t>
  </si>
  <si>
    <t>5-Т.9 өсімдіктер мен жануарлардың өсіп-өнуіне қажетті кейбір жағдайларды біледі</t>
  </si>
  <si>
    <t>5-Т.10 жәндіктерді атайды, олар туралы қарапайым түсініктерге ие</t>
  </si>
  <si>
    <t>5-Т.11 бауырымен жорғалаушыларды, олардың сыртқы құрылысын және қозғалу әдістерін біледі</t>
  </si>
  <si>
    <t>5-Т.12 тіршілік иелеріне аяушылық, жанашырлық танытады</t>
  </si>
  <si>
    <t>5-Т.13 табиғаттағы маусымдық өзгерістердің қарапайым байланыстарын орнатады</t>
  </si>
  <si>
    <t>5-Т.14 қарапайым зерттеуге қызығушылық пен әуестік танытады</t>
  </si>
  <si>
    <t>5-Т.15 табиғатқа зиян келтіруі мүмкін жағдайлар мен әрекеттерді атайды</t>
  </si>
  <si>
    <t>5-Т.16 табиғатта өзін ұстай білудің қарапайым ережелерін біледі</t>
  </si>
  <si>
    <t>5-Т.1 10 көлеміндегі сандарды тура және кері санауды біледі</t>
  </si>
  <si>
    <t>5-Т.2 заттарды түрлі белгілері  (түсі, пішіні, өлшемі,материалы, қолданылуы) бойынша салыстыра алады</t>
  </si>
  <si>
    <t>5-Т.3 жазық және көлемді геометриялық пішіндерді біледі және атайды</t>
  </si>
  <si>
    <t>5-Т.4 қағаз бетінде бағдарлай біледі, апта күндерін, жыл мезгілдері бойынша айларды ретімен атайды</t>
  </si>
  <si>
    <t>5-Т.5 пазлдарды жинайды, логикалық ойын тапсырмаларын орындайды</t>
  </si>
  <si>
    <t>5-Т.6 заттардың салмағын алақанына салып өлшеп, олардың тең және тең еместігін анықтай алады</t>
  </si>
  <si>
    <t>5-Т.7 құрылыс материалдарының негізгі бөлшектерін атайды және ажыратады</t>
  </si>
  <si>
    <t>5-Т.8 шамасы бойынша әртүрлі құрастырулар жасай біледі</t>
  </si>
  <si>
    <t>5-Т.9 ұсақ заттар дайындауда шаршы қағазды бүктей біледі</t>
  </si>
  <si>
    <t>5-Т.10 құрастырудың бірнеше және қарапайым жинақтау тәсілдерін біледі, түрлі нәтиже алу үшін бір тәсілді ғана қолданады</t>
  </si>
  <si>
    <t>5-Т.11 түрлі материалдардан заттарды құрастырады, олардың атауларын біледі</t>
  </si>
  <si>
    <t>5-Т.12 табиғат бұрышындағы өсімдіктер мен жануарларға күтім жасаудың бастапқы дағдыларын игерген</t>
  </si>
  <si>
    <t>5-Т.13 таныс материалдармен дербес эксперимент жасай алады</t>
  </si>
  <si>
    <t>5-Т.14 суреттерден орман жидектері мен саңырауқұлақтарын таниды және атайды</t>
  </si>
  <si>
    <t>5-Т.15 нанға, адамдардың еңбегіне құрметпен қарайды</t>
  </si>
  <si>
    <t>5-Т.16 Қазақстан аумағында мекендейтін жануарлар мен олардың төлдерін атайды және ажыратады</t>
  </si>
  <si>
    <t>5-Т.17 тірі нысандардың өсіп, өнуі үшін су, жарық, ауа, қорек және айналасындағылардың қамқорлығы қажет екенін анықтайды</t>
  </si>
  <si>
    <t>5-Т.18 қоршаған ортадағы тірі және өлі табиғат нысандарына қамқорлық танытады</t>
  </si>
  <si>
    <t>5-Т.1 жиынтықтың құрамдас бөліктерін ажырата алады</t>
  </si>
  <si>
    <t>5-Т.2 10 көлеміндегі сандарды біледі, оларды тура және кері санайды</t>
  </si>
  <si>
    <t>5-Т.3 қарапайым мысалдар мен есептерді шешеді, заттардың саны және шамасы бойынша арақатынастарын көрсететін математикалық терминдерді қолданады</t>
  </si>
  <si>
    <t>5-Т.4 жазық геометриялық пішіндерді біледі және ажыратады</t>
  </si>
  <si>
    <t>5-Т.5 апта күндерін, жыл мезгілінің айларын атайды</t>
  </si>
  <si>
    <t>5-Т.6 заттарды салмағы бойынша анықтайды, заттың салмағы оның өлшеміне байланысты емес екендігін біледі</t>
  </si>
  <si>
    <t>5-Т.7 циферблат бойынша уақытты анықтайды</t>
  </si>
  <si>
    <t>5-Т.8 пазлдарды жинайды, логикалық ойын тапсырмаларын орындайды</t>
  </si>
  <si>
    <t>5-Т.9 графикалық диктанттар (есту арқылы тор көздер бойынша) орындайды</t>
  </si>
  <si>
    <t>5-Т.10 қалдық және табиғи материалдардан заттар құрастырады</t>
  </si>
  <si>
    <t>5-Т.11 шарты бойынша, ойдан құрастырады</t>
  </si>
  <si>
    <t>5-Т.12 ұжыммен жұмыс жасай біледі</t>
  </si>
  <si>
    <t>5-Т.13 жазықтық қағаз пішіндерді көлемді пішіндерге өзгерте біледі</t>
  </si>
  <si>
    <t>5-Т.14 жұмыс орнындағы тәртіпті сақтайды</t>
  </si>
  <si>
    <t>5-Т.15 таныс материалдармен дербес эксперимент жасай алады, себеп-салдар байланыстарын орната біледі</t>
  </si>
  <si>
    <t>5-Т.16 жыл құстары мен қыстайтын құстарды ажырата біледі және атын атай алады, құстардың пайдасы туралы біледі</t>
  </si>
  <si>
    <t>5-Т.17 Қазақстан аумағында мекендейтін жануарлар мен олардың төлдеріне тән белгілерді атайды және ажыратады</t>
  </si>
  <si>
    <t>5-Т.18 «Қызыл кітапқа» енгізілген және жойылып кету қаупі төнген жануарларды атайды</t>
  </si>
  <si>
    <t>5-Т.19 адамның табиғатпен өзара әрекетінің тәуелділігі арасында себеп-салдарлық байланысты анықтайды</t>
  </si>
  <si>
    <t>5-Т.20 табиғатқа оң көзқарас танытады</t>
  </si>
  <si>
    <t>5-Т.21 қоршаған ортадағы тірі және өлі табиғат нысандарына қамқорлық танытады</t>
  </si>
  <si>
    <t>Оқу жылы: 2021-2022 ж                                      Топ: № 9"Гүлдер"                                 Өткізу мерзімі: 09.09.2021 ж</t>
  </si>
  <si>
    <t>IІур</t>
  </si>
  <si>
    <t xml:space="preserve">Оқу жылы: 2021-2022 ____________       Топ: 0 "А"_____________________     Өткізу мерзімі: 06.01.2022___________ </t>
  </si>
  <si>
    <t xml:space="preserve">Оқу жылы: 2021-2022____________       Топ:0 "А"_____________________     Өткізу мерзімі: 05.05.2022___________ </t>
  </si>
  <si>
    <t>Бисенбай  Томирис Тимурқызы</t>
  </si>
  <si>
    <t xml:space="preserve">Сыражадин Айбар  Ақылбекұлы </t>
  </si>
  <si>
    <t>Серікқали  Каусар  Берікқызы</t>
  </si>
  <si>
    <t xml:space="preserve">Серікқали Еркеназ Еркебұланқызы </t>
  </si>
  <si>
    <t>Мақсат Саят Достанұлы</t>
  </si>
  <si>
    <t>Тұрғанбай Мирас Бағдатұлы</t>
  </si>
  <si>
    <t xml:space="preserve">Шашубай Ербатыр  Серікұлы </t>
  </si>
  <si>
    <t xml:space="preserve">Аманқұл Ернұр Есетұлы    </t>
  </si>
  <si>
    <t>Маратова Диана Алибековна</t>
  </si>
  <si>
    <t xml:space="preserve">Әділхан Амира  Ардаққызы </t>
  </si>
  <si>
    <t>Базарбаева Альбина Арманқызы</t>
  </si>
  <si>
    <t>Кеулімжаева  Айару Есетқызы</t>
  </si>
  <si>
    <t>Аби Айша Айсултанқызы</t>
  </si>
  <si>
    <t xml:space="preserve">Төребек Әсем-ай  Нұрболатқызы    </t>
  </si>
  <si>
    <t>Сакирова Адиля Жалғасқызы</t>
  </si>
  <si>
    <t xml:space="preserve">Аманғос Асыл  Әлібекқызы   </t>
  </si>
  <si>
    <t xml:space="preserve">Аманқосова  Айару Айбекқызы </t>
  </si>
  <si>
    <t xml:space="preserve">Куркембаев Әлинұр  </t>
  </si>
  <si>
    <r>
      <t>Мәлік Әли Тимурұлы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</si>
  <si>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Қайыржан  Ақылбек  Аманжолұлы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</si>
</sst>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2" fontId="1" fillId="0" borderId="1" xfId="0" applyNumberFormat="1" applyFont="1" applyBorder="1"/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textRotation="90" wrapText="1"/>
    </xf>
    <xf numFmtId="1" fontId="1" fillId="3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97"/>
  <sheetViews>
    <sheetView topLeftCell="D18" zoomScale="80" zoomScaleNormal="80" workbookViewId="0">
      <selection activeCell="D36" sqref="D36:AC36"/>
    </sheetView>
  </sheetViews>
  <sheetFormatPr defaultRowHeight="15" x14ac:dyDescent="0.25"/>
  <cols>
    <col min="2" max="2" width="4.85546875" customWidth="1"/>
    <col min="3" max="3" width="33.85546875" customWidth="1"/>
    <col min="4" max="4" width="13.5703125" customWidth="1"/>
    <col min="5" max="5" width="10.140625" customWidth="1"/>
    <col min="6" max="6" width="7.140625" customWidth="1"/>
    <col min="7" max="8" width="4.7109375" customWidth="1"/>
    <col min="9" max="9" width="8.28515625" customWidth="1"/>
    <col min="10" max="10" width="8.85546875" customWidth="1"/>
    <col min="11" max="11" width="4.28515625" customWidth="1"/>
    <col min="12" max="12" width="9.28515625" customWidth="1"/>
    <col min="13" max="14" width="4.5703125" customWidth="1"/>
    <col min="15" max="15" width="5.7109375" customWidth="1"/>
    <col min="16" max="16" width="9.28515625" customWidth="1"/>
    <col min="17" max="17" width="8.28515625" customWidth="1"/>
    <col min="18" max="18" width="9.7109375" customWidth="1"/>
    <col min="19" max="19" width="8" customWidth="1"/>
    <col min="20" max="20" width="11.7109375" customWidth="1"/>
    <col min="21" max="21" width="7.5703125" customWidth="1"/>
    <col min="22" max="22" width="8.42578125" customWidth="1"/>
    <col min="23" max="23" width="10.42578125" customWidth="1"/>
    <col min="24" max="24" width="9.7109375" customWidth="1"/>
    <col min="25" max="25" width="7.28515625" customWidth="1"/>
    <col min="26" max="26" width="4.42578125" customWidth="1"/>
    <col min="27" max="27" width="6.140625" customWidth="1"/>
    <col min="28" max="28" width="10.140625" customWidth="1"/>
    <col min="30" max="30" width="9.140625" style="9"/>
  </cols>
  <sheetData>
    <row r="2" spans="1:32" x14ac:dyDescent="0.25">
      <c r="A2" s="16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x14ac:dyDescent="0.25">
      <c r="A3" s="16" t="s">
        <v>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x14ac:dyDescent="0.25">
      <c r="A4" s="16" t="s">
        <v>82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6" spans="1:32" x14ac:dyDescent="0.25">
      <c r="B6" s="17" t="s">
        <v>9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7"/>
      <c r="AD6" s="17"/>
      <c r="AE6" s="17"/>
    </row>
    <row r="7" spans="1:32" ht="81" customHeight="1" x14ac:dyDescent="0.25">
      <c r="B7" s="19" t="s">
        <v>0</v>
      </c>
      <c r="C7" s="20" t="s">
        <v>10</v>
      </c>
      <c r="D7" s="21" t="s">
        <v>24</v>
      </c>
      <c r="E7" s="22"/>
      <c r="F7" s="23"/>
      <c r="G7" s="25" t="s">
        <v>11</v>
      </c>
      <c r="H7" s="27" t="s">
        <v>12</v>
      </c>
      <c r="I7" s="29" t="s">
        <v>13</v>
      </c>
      <c r="J7" s="24" t="s">
        <v>25</v>
      </c>
      <c r="K7" s="24"/>
      <c r="L7" s="24"/>
      <c r="M7" s="24"/>
      <c r="N7" s="25" t="s">
        <v>11</v>
      </c>
      <c r="O7" s="27" t="s">
        <v>12</v>
      </c>
      <c r="P7" s="29" t="s">
        <v>13</v>
      </c>
      <c r="Q7" s="24" t="s">
        <v>26</v>
      </c>
      <c r="R7" s="24"/>
      <c r="S7" s="24"/>
      <c r="T7" s="24"/>
      <c r="U7" s="24"/>
      <c r="V7" s="24"/>
      <c r="W7" s="24"/>
      <c r="X7" s="24"/>
      <c r="Y7" s="24"/>
      <c r="Z7" s="25" t="s">
        <v>11</v>
      </c>
      <c r="AA7" s="27" t="s">
        <v>12</v>
      </c>
      <c r="AB7" s="29" t="s">
        <v>13</v>
      </c>
      <c r="AC7" s="25" t="s">
        <v>11</v>
      </c>
      <c r="AD7" s="27" t="s">
        <v>12</v>
      </c>
      <c r="AE7" s="29" t="s">
        <v>13</v>
      </c>
    </row>
    <row r="8" spans="1:32" ht="225" customHeight="1" x14ac:dyDescent="0.25">
      <c r="B8" s="19"/>
      <c r="C8" s="19"/>
      <c r="D8" s="14" t="s">
        <v>27</v>
      </c>
      <c r="E8" s="14" t="s">
        <v>28</v>
      </c>
      <c r="F8" s="14" t="s">
        <v>29</v>
      </c>
      <c r="G8" s="26"/>
      <c r="H8" s="28"/>
      <c r="I8" s="29"/>
      <c r="J8" s="14" t="s">
        <v>30</v>
      </c>
      <c r="K8" s="14" t="s">
        <v>31</v>
      </c>
      <c r="L8" s="14" t="s">
        <v>32</v>
      </c>
      <c r="M8" s="14" t="s">
        <v>33</v>
      </c>
      <c r="N8" s="26"/>
      <c r="O8" s="28"/>
      <c r="P8" s="29"/>
      <c r="Q8" s="14" t="s">
        <v>34</v>
      </c>
      <c r="R8" s="14" t="s">
        <v>35</v>
      </c>
      <c r="S8" s="14" t="s">
        <v>36</v>
      </c>
      <c r="T8" s="14" t="s">
        <v>37</v>
      </c>
      <c r="U8" s="14" t="s">
        <v>38</v>
      </c>
      <c r="V8" s="14" t="s">
        <v>39</v>
      </c>
      <c r="W8" s="14" t="s">
        <v>40</v>
      </c>
      <c r="X8" s="14" t="s">
        <v>41</v>
      </c>
      <c r="Y8" s="14" t="s">
        <v>42</v>
      </c>
      <c r="Z8" s="26"/>
      <c r="AA8" s="28"/>
      <c r="AB8" s="29"/>
      <c r="AC8" s="26"/>
      <c r="AD8" s="28"/>
      <c r="AE8" s="29"/>
    </row>
    <row r="9" spans="1:32" ht="15.75" x14ac:dyDescent="0.25">
      <c r="B9" s="1">
        <v>1</v>
      </c>
      <c r="C9" s="43" t="s">
        <v>86</v>
      </c>
      <c r="D9" s="1">
        <v>2</v>
      </c>
      <c r="E9" s="1">
        <v>3</v>
      </c>
      <c r="F9" s="1">
        <v>3</v>
      </c>
      <c r="G9" s="4">
        <f>SUM(D9:F9)</f>
        <v>8</v>
      </c>
      <c r="H9" s="5">
        <f>AVERAGE(D9:F9)</f>
        <v>2.6666666666666665</v>
      </c>
      <c r="I9" s="12" t="str">
        <f>IF(D9="","",VLOOKUP(H9,$J$95:$K$97,2,TRUE))</f>
        <v>ІІІ ур</v>
      </c>
      <c r="J9" s="1">
        <v>3</v>
      </c>
      <c r="K9" s="1">
        <v>2</v>
      </c>
      <c r="L9" s="1">
        <v>3</v>
      </c>
      <c r="M9" s="1">
        <v>3</v>
      </c>
      <c r="N9" s="4">
        <f>SUM(J9:M9)</f>
        <v>11</v>
      </c>
      <c r="O9" s="5">
        <f>AVERAGE(J9:M9)</f>
        <v>2.75</v>
      </c>
      <c r="P9" s="12" t="str">
        <f>IF(H9="","",VLOOKUP(O9,$J$95:$K$97,2,TRUE))</f>
        <v>ІІІ ур</v>
      </c>
      <c r="Q9" s="1">
        <v>2</v>
      </c>
      <c r="R9" s="1">
        <v>3</v>
      </c>
      <c r="S9" s="1">
        <v>2</v>
      </c>
      <c r="T9" s="1">
        <v>3</v>
      </c>
      <c r="U9" s="1">
        <v>3</v>
      </c>
      <c r="V9" s="1">
        <v>3</v>
      </c>
      <c r="W9" s="1">
        <v>2</v>
      </c>
      <c r="X9" s="1">
        <v>3</v>
      </c>
      <c r="Y9" s="1">
        <v>3</v>
      </c>
      <c r="Z9" s="4">
        <f>SUM(Q9:Y9)</f>
        <v>24</v>
      </c>
      <c r="AA9" s="5">
        <f>AVERAGE(Q9:Y9)</f>
        <v>2.6666666666666665</v>
      </c>
      <c r="AB9" s="12" t="str">
        <f>IF(T9="","",VLOOKUP(AA9,$J$95:$K$97,2,TRUE))</f>
        <v>ІІІ ур</v>
      </c>
      <c r="AC9" s="7">
        <f>G9+N9+Z9</f>
        <v>43</v>
      </c>
      <c r="AD9" s="15">
        <f>AC9/16</f>
        <v>2.6875</v>
      </c>
      <c r="AE9" s="12" t="str">
        <f>IF(W9="","",VLOOKUP(AD9,$J$95:$K$97,2,TRUE))</f>
        <v>ІІІ ур</v>
      </c>
    </row>
    <row r="10" spans="1:32" ht="15.75" x14ac:dyDescent="0.25">
      <c r="B10" s="1">
        <v>2</v>
      </c>
      <c r="C10" s="43" t="s">
        <v>87</v>
      </c>
      <c r="D10" s="1">
        <v>1</v>
      </c>
      <c r="E10" s="1">
        <v>2</v>
      </c>
      <c r="F10" s="1">
        <v>1</v>
      </c>
      <c r="G10" s="4">
        <f t="shared" ref="G10:G28" si="0">SUM(D10:F10)</f>
        <v>4</v>
      </c>
      <c r="H10" s="5">
        <f t="shared" ref="H10:H28" si="1">AVERAGE(D10:F10)</f>
        <v>1.3333333333333333</v>
      </c>
      <c r="I10" s="12" t="str">
        <f>IF(D10="","",VLOOKUP(H10,$J$95:$K$97,2,TRUE))</f>
        <v>І ур</v>
      </c>
      <c r="J10" s="1">
        <v>2</v>
      </c>
      <c r="K10" s="1">
        <v>1</v>
      </c>
      <c r="L10" s="1">
        <v>2</v>
      </c>
      <c r="M10" s="1">
        <v>1</v>
      </c>
      <c r="N10" s="4">
        <f t="shared" ref="N10:N28" si="2">SUM(J10:M10)</f>
        <v>6</v>
      </c>
      <c r="O10" s="5">
        <f t="shared" ref="O10:O28" si="3">AVERAGE(J10:M10)</f>
        <v>1.5</v>
      </c>
      <c r="P10" s="12" t="str">
        <f>IF(H10="","",VLOOKUP(O10,$J$95:$K$97,2,TRUE))</f>
        <v>І ур</v>
      </c>
      <c r="Q10" s="1">
        <v>3</v>
      </c>
      <c r="R10" s="1">
        <v>1</v>
      </c>
      <c r="S10" s="1">
        <v>2</v>
      </c>
      <c r="T10" s="1">
        <v>1</v>
      </c>
      <c r="U10" s="1">
        <v>2</v>
      </c>
      <c r="V10" s="1">
        <v>1</v>
      </c>
      <c r="W10" s="1">
        <v>2</v>
      </c>
      <c r="X10" s="1">
        <v>2</v>
      </c>
      <c r="Y10" s="1">
        <v>1</v>
      </c>
      <c r="Z10" s="4">
        <f t="shared" ref="Z10:Z28" si="4">SUM(Q10:Y10)</f>
        <v>15</v>
      </c>
      <c r="AA10" s="5">
        <f t="shared" ref="AA10:AA28" si="5">AVERAGE(Q10:Y10)</f>
        <v>1.6666666666666667</v>
      </c>
      <c r="AB10" s="12" t="str">
        <f>IF(T10="","",VLOOKUP(AA10,$J$95:$K$97,2,TRUE))</f>
        <v>ІІ ур</v>
      </c>
      <c r="AC10" s="7">
        <f t="shared" ref="AC10:AC28" si="6">G10+N10+Z10</f>
        <v>25</v>
      </c>
      <c r="AD10" s="15">
        <f t="shared" ref="AD10:AD28" si="7">AC10/16</f>
        <v>1.5625</v>
      </c>
      <c r="AE10" s="12" t="str">
        <f>IF(W10="","",VLOOKUP(AD10,$J$95:$K$97,2,TRUE))</f>
        <v>І ур</v>
      </c>
    </row>
    <row r="11" spans="1:32" ht="15.75" x14ac:dyDescent="0.25">
      <c r="B11" s="1">
        <v>3</v>
      </c>
      <c r="C11" s="43" t="s">
        <v>88</v>
      </c>
      <c r="D11" s="1">
        <v>3</v>
      </c>
      <c r="E11" s="1">
        <v>2</v>
      </c>
      <c r="F11" s="1">
        <v>3</v>
      </c>
      <c r="G11" s="4">
        <f t="shared" si="0"/>
        <v>8</v>
      </c>
      <c r="H11" s="5">
        <f t="shared" si="1"/>
        <v>2.6666666666666665</v>
      </c>
      <c r="I11" s="12" t="str">
        <f>IF(D11="","",VLOOKUP(H11,$J$95:$K$97,2,TRUE))</f>
        <v>ІІІ ур</v>
      </c>
      <c r="J11" s="1">
        <v>3</v>
      </c>
      <c r="K11" s="1">
        <v>2</v>
      </c>
      <c r="L11" s="1">
        <v>3</v>
      </c>
      <c r="M11" s="1">
        <v>3</v>
      </c>
      <c r="N11" s="4">
        <f t="shared" si="2"/>
        <v>11</v>
      </c>
      <c r="O11" s="5">
        <f t="shared" si="3"/>
        <v>2.75</v>
      </c>
      <c r="P11" s="12" t="str">
        <f>IF(H11="","",VLOOKUP(O11,$J$95:$K$97,2,TRUE))</f>
        <v>ІІІ ур</v>
      </c>
      <c r="Q11" s="1">
        <v>3</v>
      </c>
      <c r="R11" s="1">
        <v>2</v>
      </c>
      <c r="S11" s="1">
        <v>3</v>
      </c>
      <c r="T11" s="1">
        <v>3</v>
      </c>
      <c r="U11" s="1">
        <v>3</v>
      </c>
      <c r="V11" s="1">
        <v>2</v>
      </c>
      <c r="W11" s="1">
        <v>3</v>
      </c>
      <c r="X11" s="1">
        <v>2</v>
      </c>
      <c r="Y11" s="1">
        <v>3</v>
      </c>
      <c r="Z11" s="4">
        <f t="shared" si="4"/>
        <v>24</v>
      </c>
      <c r="AA11" s="5">
        <f t="shared" si="5"/>
        <v>2.6666666666666665</v>
      </c>
      <c r="AB11" s="12" t="str">
        <f>IF(T11="","",VLOOKUP(AA11,$J$95:$K$97,2,TRUE))</f>
        <v>ІІІ ур</v>
      </c>
      <c r="AC11" s="7">
        <f t="shared" si="6"/>
        <v>43</v>
      </c>
      <c r="AD11" s="15">
        <f t="shared" si="7"/>
        <v>2.6875</v>
      </c>
      <c r="AE11" s="12" t="str">
        <f>IF(W11="","",VLOOKUP(AD11,$J$95:$K$97,2,TRUE))</f>
        <v>ІІІ ур</v>
      </c>
    </row>
    <row r="12" spans="1:32" ht="31.5" x14ac:dyDescent="0.25">
      <c r="B12" s="1">
        <v>4</v>
      </c>
      <c r="C12" s="44" t="s">
        <v>89</v>
      </c>
      <c r="D12" s="1">
        <v>1</v>
      </c>
      <c r="E12" s="1">
        <v>2</v>
      </c>
      <c r="F12" s="1">
        <v>1</v>
      </c>
      <c r="G12" s="4">
        <f t="shared" si="0"/>
        <v>4</v>
      </c>
      <c r="H12" s="5">
        <f t="shared" si="1"/>
        <v>1.3333333333333333</v>
      </c>
      <c r="I12" s="12" t="str">
        <f>IF(D12="","",VLOOKUP(H12,$J$95:$K$97,2,TRUE))</f>
        <v>І ур</v>
      </c>
      <c r="J12" s="1">
        <v>1</v>
      </c>
      <c r="K12" s="1">
        <v>2</v>
      </c>
      <c r="L12" s="1">
        <v>1</v>
      </c>
      <c r="M12" s="1">
        <v>1</v>
      </c>
      <c r="N12" s="4">
        <f t="shared" si="2"/>
        <v>5</v>
      </c>
      <c r="O12" s="5">
        <f t="shared" si="3"/>
        <v>1.25</v>
      </c>
      <c r="P12" s="12" t="str">
        <f>IF(H12="","",VLOOKUP(O12,$J$95:$K$97,2,TRUE))</f>
        <v>І ур</v>
      </c>
      <c r="Q12" s="1">
        <v>1</v>
      </c>
      <c r="R12" s="1">
        <v>2</v>
      </c>
      <c r="S12" s="1">
        <v>1</v>
      </c>
      <c r="T12" s="1">
        <v>2</v>
      </c>
      <c r="U12" s="1">
        <v>1</v>
      </c>
      <c r="V12" s="1">
        <v>1</v>
      </c>
      <c r="W12" s="1">
        <v>1</v>
      </c>
      <c r="X12" s="1">
        <v>1</v>
      </c>
      <c r="Y12" s="1">
        <v>2</v>
      </c>
      <c r="Z12" s="4">
        <f t="shared" si="4"/>
        <v>12</v>
      </c>
      <c r="AA12" s="5">
        <f t="shared" si="5"/>
        <v>1.3333333333333333</v>
      </c>
      <c r="AB12" s="12" t="str">
        <f>IF(T12="","",VLOOKUP(AA12,$J$95:$K$97,2,TRUE))</f>
        <v>І ур</v>
      </c>
      <c r="AC12" s="7">
        <f t="shared" si="6"/>
        <v>21</v>
      </c>
      <c r="AD12" s="15">
        <f t="shared" si="7"/>
        <v>1.3125</v>
      </c>
      <c r="AE12" s="12" t="str">
        <f>IF(W12="","",VLOOKUP(AD12,$J$95:$K$97,2,TRUE))</f>
        <v>І ур</v>
      </c>
    </row>
    <row r="13" spans="1:32" ht="15.75" x14ac:dyDescent="0.25">
      <c r="B13" s="1">
        <v>5</v>
      </c>
      <c r="C13" s="44" t="s">
        <v>90</v>
      </c>
      <c r="D13" s="1">
        <v>1</v>
      </c>
      <c r="E13" s="1">
        <v>1</v>
      </c>
      <c r="F13" s="1">
        <v>2</v>
      </c>
      <c r="G13" s="4">
        <f t="shared" si="0"/>
        <v>4</v>
      </c>
      <c r="H13" s="5">
        <f t="shared" si="1"/>
        <v>1.3333333333333333</v>
      </c>
      <c r="I13" s="12" t="str">
        <f>IF(D13="","",VLOOKUP(H13,$J$95:$K$97,2,TRUE))</f>
        <v>І ур</v>
      </c>
      <c r="J13" s="1">
        <v>2</v>
      </c>
      <c r="K13" s="1">
        <v>1</v>
      </c>
      <c r="L13" s="1">
        <v>1</v>
      </c>
      <c r="M13" s="1">
        <v>1</v>
      </c>
      <c r="N13" s="4">
        <f t="shared" si="2"/>
        <v>5</v>
      </c>
      <c r="O13" s="5">
        <f t="shared" si="3"/>
        <v>1.25</v>
      </c>
      <c r="P13" s="12" t="str">
        <f>IF(H13="","",VLOOKUP(O13,$J$95:$K$97,2,TRUE))</f>
        <v>І ур</v>
      </c>
      <c r="Q13" s="1">
        <v>1</v>
      </c>
      <c r="R13" s="1">
        <v>2</v>
      </c>
      <c r="S13" s="1">
        <v>1</v>
      </c>
      <c r="T13" s="1">
        <v>2</v>
      </c>
      <c r="U13" s="1">
        <v>1</v>
      </c>
      <c r="V13" s="1">
        <v>1</v>
      </c>
      <c r="W13" s="1">
        <v>2</v>
      </c>
      <c r="X13" s="1">
        <v>1</v>
      </c>
      <c r="Y13" s="1">
        <v>1</v>
      </c>
      <c r="Z13" s="4">
        <f t="shared" si="4"/>
        <v>12</v>
      </c>
      <c r="AA13" s="5">
        <f t="shared" si="5"/>
        <v>1.3333333333333333</v>
      </c>
      <c r="AB13" s="12" t="str">
        <f>IF(T13="","",VLOOKUP(AA13,$J$95:$K$97,2,TRUE))</f>
        <v>І ур</v>
      </c>
      <c r="AC13" s="7">
        <f t="shared" si="6"/>
        <v>21</v>
      </c>
      <c r="AD13" s="15">
        <f t="shared" si="7"/>
        <v>1.3125</v>
      </c>
      <c r="AE13" s="12" t="str">
        <f>IF(W13="","",VLOOKUP(AD13,$J$95:$K$97,2,TRUE))</f>
        <v>І ур</v>
      </c>
    </row>
    <row r="14" spans="1:32" ht="15.75" x14ac:dyDescent="0.25">
      <c r="B14" s="1">
        <v>6</v>
      </c>
      <c r="C14" s="43" t="s">
        <v>91</v>
      </c>
      <c r="D14" s="1">
        <v>2</v>
      </c>
      <c r="E14" s="1">
        <v>2</v>
      </c>
      <c r="F14" s="1">
        <v>2</v>
      </c>
      <c r="G14" s="4">
        <f t="shared" si="0"/>
        <v>6</v>
      </c>
      <c r="H14" s="5">
        <f t="shared" si="1"/>
        <v>2</v>
      </c>
      <c r="I14" s="12" t="str">
        <f>IF(D14="","",VLOOKUP(H14,$J$95:$K$97,2,TRUE))</f>
        <v>ІІ ур</v>
      </c>
      <c r="J14" s="1">
        <v>2</v>
      </c>
      <c r="K14" s="1">
        <v>3</v>
      </c>
      <c r="L14" s="1">
        <v>2</v>
      </c>
      <c r="M14" s="1">
        <v>2</v>
      </c>
      <c r="N14" s="4">
        <f t="shared" si="2"/>
        <v>9</v>
      </c>
      <c r="O14" s="5">
        <f t="shared" si="3"/>
        <v>2.25</v>
      </c>
      <c r="P14" s="12" t="str">
        <f>IF(H14="","",VLOOKUP(O14,$J$95:$K$97,2,TRUE))</f>
        <v>ІІ ур</v>
      </c>
      <c r="Q14" s="1">
        <v>2</v>
      </c>
      <c r="R14" s="1">
        <v>3</v>
      </c>
      <c r="S14" s="1">
        <v>2</v>
      </c>
      <c r="T14" s="1">
        <v>1</v>
      </c>
      <c r="U14" s="1">
        <v>3</v>
      </c>
      <c r="V14" s="1">
        <v>2</v>
      </c>
      <c r="W14" s="1">
        <v>1</v>
      </c>
      <c r="X14" s="1">
        <v>2</v>
      </c>
      <c r="Y14" s="1">
        <v>2</v>
      </c>
      <c r="Z14" s="4">
        <f t="shared" si="4"/>
        <v>18</v>
      </c>
      <c r="AA14" s="5">
        <f t="shared" si="5"/>
        <v>2</v>
      </c>
      <c r="AB14" s="12" t="str">
        <f>IF(T14="","",VLOOKUP(AA14,$J$95:$K$97,2,TRUE))</f>
        <v>ІІ ур</v>
      </c>
      <c r="AC14" s="7">
        <f t="shared" si="6"/>
        <v>33</v>
      </c>
      <c r="AD14" s="15">
        <f t="shared" si="7"/>
        <v>2.0625</v>
      </c>
      <c r="AE14" s="12" t="str">
        <f>IF(W14="","",VLOOKUP(AD14,$J$95:$K$97,2,TRUE))</f>
        <v>ІІ ур</v>
      </c>
    </row>
    <row r="15" spans="1:32" ht="15.75" x14ac:dyDescent="0.25">
      <c r="B15" s="1">
        <v>7</v>
      </c>
      <c r="C15" s="44" t="s">
        <v>92</v>
      </c>
      <c r="D15" s="1">
        <v>1</v>
      </c>
      <c r="E15" s="1">
        <v>2</v>
      </c>
      <c r="F15" s="1">
        <v>1</v>
      </c>
      <c r="G15" s="4">
        <f t="shared" si="0"/>
        <v>4</v>
      </c>
      <c r="H15" s="5">
        <f t="shared" si="1"/>
        <v>1.3333333333333333</v>
      </c>
      <c r="I15" s="12" t="str">
        <f>IF(D15="","",VLOOKUP(H15,$J$95:$K$97,2,TRUE))</f>
        <v>І ур</v>
      </c>
      <c r="J15" s="1">
        <v>1</v>
      </c>
      <c r="K15" s="1">
        <v>2</v>
      </c>
      <c r="L15" s="1">
        <v>1</v>
      </c>
      <c r="M15" s="1">
        <v>1</v>
      </c>
      <c r="N15" s="4">
        <f t="shared" si="2"/>
        <v>5</v>
      </c>
      <c r="O15" s="5">
        <f t="shared" si="3"/>
        <v>1.25</v>
      </c>
      <c r="P15" s="12" t="str">
        <f>IF(H15="","",VLOOKUP(O15,$J$95:$K$97,2,TRUE))</f>
        <v>І ур</v>
      </c>
      <c r="Q15" s="1">
        <v>2</v>
      </c>
      <c r="R15" s="1">
        <v>1</v>
      </c>
      <c r="S15" s="1">
        <v>1</v>
      </c>
      <c r="T15" s="1">
        <v>2</v>
      </c>
      <c r="U15" s="1">
        <v>1</v>
      </c>
      <c r="V15" s="1">
        <v>1</v>
      </c>
      <c r="W15" s="1">
        <v>2</v>
      </c>
      <c r="X15" s="1">
        <v>1</v>
      </c>
      <c r="Y15" s="1">
        <v>2</v>
      </c>
      <c r="Z15" s="4">
        <f t="shared" si="4"/>
        <v>13</v>
      </c>
      <c r="AA15" s="5">
        <f t="shared" si="5"/>
        <v>1.4444444444444444</v>
      </c>
      <c r="AB15" s="12" t="str">
        <f>IF(T15="","",VLOOKUP(AA15,$J$95:$K$97,2,TRUE))</f>
        <v>І ур</v>
      </c>
      <c r="AC15" s="7">
        <f t="shared" si="6"/>
        <v>22</v>
      </c>
      <c r="AD15" s="15">
        <f t="shared" si="7"/>
        <v>1.375</v>
      </c>
      <c r="AE15" s="12" t="str">
        <f>IF(W15="","",VLOOKUP(AD15,$J$95:$K$97,2,TRUE))</f>
        <v>І ур</v>
      </c>
    </row>
    <row r="16" spans="1:32" ht="15.75" x14ac:dyDescent="0.25">
      <c r="B16" s="1">
        <v>8</v>
      </c>
      <c r="C16" s="43" t="s">
        <v>93</v>
      </c>
      <c r="D16" s="1">
        <v>1</v>
      </c>
      <c r="E16" s="1">
        <v>2</v>
      </c>
      <c r="F16" s="1">
        <v>1</v>
      </c>
      <c r="G16" s="4">
        <f t="shared" si="0"/>
        <v>4</v>
      </c>
      <c r="H16" s="5">
        <f t="shared" si="1"/>
        <v>1.3333333333333333</v>
      </c>
      <c r="I16" s="12" t="str">
        <f>IF(D16="","",VLOOKUP(H16,$J$95:$K$97,2,TRUE))</f>
        <v>І ур</v>
      </c>
      <c r="J16" s="1">
        <v>1</v>
      </c>
      <c r="K16" s="1">
        <v>2</v>
      </c>
      <c r="L16" s="1">
        <v>1</v>
      </c>
      <c r="M16" s="1">
        <v>1</v>
      </c>
      <c r="N16" s="4">
        <f t="shared" si="2"/>
        <v>5</v>
      </c>
      <c r="O16" s="5">
        <f t="shared" si="3"/>
        <v>1.25</v>
      </c>
      <c r="P16" s="12" t="str">
        <f>IF(H16="","",VLOOKUP(O16,$J$95:$K$97,2,TRUE))</f>
        <v>І ур</v>
      </c>
      <c r="Q16" s="1">
        <v>1</v>
      </c>
      <c r="R16" s="1">
        <v>2</v>
      </c>
      <c r="S16" s="1">
        <v>1</v>
      </c>
      <c r="T16" s="1">
        <v>2</v>
      </c>
      <c r="U16" s="1">
        <v>2</v>
      </c>
      <c r="V16" s="1">
        <v>1</v>
      </c>
      <c r="W16" s="1">
        <v>2</v>
      </c>
      <c r="X16" s="1">
        <v>1</v>
      </c>
      <c r="Y16" s="1">
        <v>2</v>
      </c>
      <c r="Z16" s="4">
        <f t="shared" si="4"/>
        <v>14</v>
      </c>
      <c r="AA16" s="5">
        <f t="shared" si="5"/>
        <v>1.5555555555555556</v>
      </c>
      <c r="AB16" s="12" t="str">
        <f>IF(T16="","",VLOOKUP(AA16,$J$95:$K$97,2,TRUE))</f>
        <v>І ур</v>
      </c>
      <c r="AC16" s="7">
        <f t="shared" si="6"/>
        <v>23</v>
      </c>
      <c r="AD16" s="15">
        <f t="shared" si="7"/>
        <v>1.4375</v>
      </c>
      <c r="AE16" s="12" t="str">
        <f>IF(W16="","",VLOOKUP(AD16,$J$95:$K$97,2,TRUE))</f>
        <v>І ур</v>
      </c>
    </row>
    <row r="17" spans="2:31" ht="15.75" x14ac:dyDescent="0.25">
      <c r="B17" s="1">
        <v>9</v>
      </c>
      <c r="C17" s="43" t="s">
        <v>94</v>
      </c>
      <c r="D17" s="1">
        <v>3</v>
      </c>
      <c r="E17" s="1">
        <v>2</v>
      </c>
      <c r="F17" s="1">
        <v>3</v>
      </c>
      <c r="G17" s="4">
        <f t="shared" si="0"/>
        <v>8</v>
      </c>
      <c r="H17" s="5">
        <f t="shared" si="1"/>
        <v>2.6666666666666665</v>
      </c>
      <c r="I17" s="12" t="str">
        <f>IF(D17="","",VLOOKUP(H17,$J$95:$K$97,2,TRUE))</f>
        <v>ІІІ ур</v>
      </c>
      <c r="J17" s="1">
        <v>3</v>
      </c>
      <c r="K17" s="1">
        <v>3</v>
      </c>
      <c r="L17" s="1">
        <v>2</v>
      </c>
      <c r="M17" s="1">
        <v>3</v>
      </c>
      <c r="N17" s="4">
        <f t="shared" si="2"/>
        <v>11</v>
      </c>
      <c r="O17" s="5">
        <f t="shared" si="3"/>
        <v>2.75</v>
      </c>
      <c r="P17" s="12" t="str">
        <f>IF(H17="","",VLOOKUP(O17,$J$95:$K$97,2,TRUE))</f>
        <v>ІІІ ур</v>
      </c>
      <c r="Q17" s="1">
        <v>3</v>
      </c>
      <c r="R17" s="1">
        <v>2</v>
      </c>
      <c r="S17" s="1">
        <v>3</v>
      </c>
      <c r="T17" s="1">
        <v>3</v>
      </c>
      <c r="U17" s="1">
        <v>3</v>
      </c>
      <c r="V17" s="1">
        <v>2</v>
      </c>
      <c r="W17" s="1">
        <v>3</v>
      </c>
      <c r="X17" s="1">
        <v>2</v>
      </c>
      <c r="Y17" s="1">
        <v>3</v>
      </c>
      <c r="Z17" s="4">
        <f t="shared" si="4"/>
        <v>24</v>
      </c>
      <c r="AA17" s="5">
        <f t="shared" si="5"/>
        <v>2.6666666666666665</v>
      </c>
      <c r="AB17" s="12" t="str">
        <f>IF(T17="","",VLOOKUP(AA17,$J$95:$K$97,2,TRUE))</f>
        <v>ІІІ ур</v>
      </c>
      <c r="AC17" s="7">
        <f t="shared" si="6"/>
        <v>43</v>
      </c>
      <c r="AD17" s="15">
        <f t="shared" si="7"/>
        <v>2.6875</v>
      </c>
      <c r="AE17" s="12" t="str">
        <f>IF(W17="","",VLOOKUP(AD17,$J$95:$K$97,2,TRUE))</f>
        <v>ІІІ ур</v>
      </c>
    </row>
    <row r="18" spans="2:31" ht="15.75" x14ac:dyDescent="0.25">
      <c r="B18" s="1">
        <v>10</v>
      </c>
      <c r="C18" s="43" t="s">
        <v>95</v>
      </c>
      <c r="D18" s="1">
        <v>2</v>
      </c>
      <c r="E18" s="1">
        <v>3</v>
      </c>
      <c r="F18" s="1">
        <v>2</v>
      </c>
      <c r="G18" s="4">
        <f t="shared" si="0"/>
        <v>7</v>
      </c>
      <c r="H18" s="5">
        <f t="shared" si="1"/>
        <v>2.3333333333333335</v>
      </c>
      <c r="I18" s="12" t="str">
        <f>IF(D18="","",VLOOKUP(H18,$J$95:$K$97,2,TRUE))</f>
        <v>ІІ ур</v>
      </c>
      <c r="J18" s="1">
        <v>2</v>
      </c>
      <c r="K18" s="1">
        <v>2</v>
      </c>
      <c r="L18" s="1">
        <v>3</v>
      </c>
      <c r="M18" s="1">
        <v>2</v>
      </c>
      <c r="N18" s="4">
        <f t="shared" si="2"/>
        <v>9</v>
      </c>
      <c r="O18" s="5">
        <f t="shared" si="3"/>
        <v>2.25</v>
      </c>
      <c r="P18" s="12" t="str">
        <f>IF(H18="","",VLOOKUP(O18,$J$95:$K$97,2,TRUE))</f>
        <v>ІІ ур</v>
      </c>
      <c r="Q18" s="1">
        <v>2</v>
      </c>
      <c r="R18" s="1">
        <v>3</v>
      </c>
      <c r="S18" s="1">
        <v>2</v>
      </c>
      <c r="T18" s="1">
        <v>2</v>
      </c>
      <c r="U18" s="1">
        <v>2</v>
      </c>
      <c r="V18" s="1">
        <v>1</v>
      </c>
      <c r="W18" s="1">
        <v>2</v>
      </c>
      <c r="X18" s="1">
        <v>3</v>
      </c>
      <c r="Y18" s="1">
        <v>2</v>
      </c>
      <c r="Z18" s="4">
        <f t="shared" si="4"/>
        <v>19</v>
      </c>
      <c r="AA18" s="5">
        <f t="shared" si="5"/>
        <v>2.1111111111111112</v>
      </c>
      <c r="AB18" s="12" t="str">
        <f>IF(T18="","",VLOOKUP(AA18,$J$95:$K$97,2,TRUE))</f>
        <v>ІІ ур</v>
      </c>
      <c r="AC18" s="7">
        <f t="shared" si="6"/>
        <v>35</v>
      </c>
      <c r="AD18" s="15">
        <f t="shared" si="7"/>
        <v>2.1875</v>
      </c>
      <c r="AE18" s="12" t="str">
        <f>IF(W18="","",VLOOKUP(AD18,$J$95:$K$97,2,TRUE))</f>
        <v>ІІ ур</v>
      </c>
    </row>
    <row r="19" spans="2:31" ht="15.75" x14ac:dyDescent="0.25">
      <c r="B19" s="1">
        <v>11</v>
      </c>
      <c r="C19" s="43" t="s">
        <v>96</v>
      </c>
      <c r="D19" s="1">
        <v>1</v>
      </c>
      <c r="E19" s="1">
        <v>2</v>
      </c>
      <c r="F19" s="1">
        <v>1</v>
      </c>
      <c r="G19" s="4">
        <f t="shared" si="0"/>
        <v>4</v>
      </c>
      <c r="H19" s="5">
        <f t="shared" si="1"/>
        <v>1.3333333333333333</v>
      </c>
      <c r="I19" s="12" t="str">
        <f>IF(D19="","",VLOOKUP(H19,$J$95:$K$97,2,TRUE))</f>
        <v>І ур</v>
      </c>
      <c r="J19" s="1">
        <v>1</v>
      </c>
      <c r="K19" s="1">
        <v>2</v>
      </c>
      <c r="L19" s="1">
        <v>1</v>
      </c>
      <c r="M19" s="1">
        <v>1</v>
      </c>
      <c r="N19" s="4">
        <f t="shared" si="2"/>
        <v>5</v>
      </c>
      <c r="O19" s="5">
        <f t="shared" si="3"/>
        <v>1.25</v>
      </c>
      <c r="P19" s="12" t="str">
        <f>IF(H19="","",VLOOKUP(O19,$J$95:$K$97,2,TRUE))</f>
        <v>І ур</v>
      </c>
      <c r="Q19" s="1">
        <v>1</v>
      </c>
      <c r="R19" s="1">
        <v>2</v>
      </c>
      <c r="S19" s="1">
        <v>1</v>
      </c>
      <c r="T19" s="1">
        <v>2</v>
      </c>
      <c r="U19" s="1">
        <v>1</v>
      </c>
      <c r="V19" s="1">
        <v>2</v>
      </c>
      <c r="W19" s="1">
        <v>1</v>
      </c>
      <c r="X19" s="1">
        <v>3</v>
      </c>
      <c r="Y19" s="1">
        <v>1</v>
      </c>
      <c r="Z19" s="4">
        <f t="shared" si="4"/>
        <v>14</v>
      </c>
      <c r="AA19" s="5">
        <f t="shared" si="5"/>
        <v>1.5555555555555556</v>
      </c>
      <c r="AB19" s="12" t="str">
        <f>IF(T19="","",VLOOKUP(AA19,$J$95:$K$97,2,TRUE))</f>
        <v>І ур</v>
      </c>
      <c r="AC19" s="7">
        <f t="shared" si="6"/>
        <v>23</v>
      </c>
      <c r="AD19" s="15">
        <f t="shared" si="7"/>
        <v>1.4375</v>
      </c>
      <c r="AE19" s="12" t="str">
        <f>IF(W19="","",VLOOKUP(AD19,$J$95:$K$97,2,TRUE))</f>
        <v>І ур</v>
      </c>
    </row>
    <row r="20" spans="2:31" ht="15.75" x14ac:dyDescent="0.25">
      <c r="B20" s="1">
        <v>12</v>
      </c>
      <c r="C20" s="43" t="s">
        <v>97</v>
      </c>
      <c r="D20" s="1">
        <v>3</v>
      </c>
      <c r="E20" s="1">
        <v>2</v>
      </c>
      <c r="F20" s="1">
        <v>3</v>
      </c>
      <c r="G20" s="4">
        <f t="shared" si="0"/>
        <v>8</v>
      </c>
      <c r="H20" s="5">
        <f t="shared" si="1"/>
        <v>2.6666666666666665</v>
      </c>
      <c r="I20" s="12" t="str">
        <f>IF(D20="","",VLOOKUP(H20,$J$95:$K$97,2,TRUE))</f>
        <v>ІІІ ур</v>
      </c>
      <c r="J20" s="1">
        <v>3</v>
      </c>
      <c r="K20" s="1">
        <v>2</v>
      </c>
      <c r="L20" s="1">
        <v>3</v>
      </c>
      <c r="M20" s="1">
        <v>3</v>
      </c>
      <c r="N20" s="4">
        <f t="shared" si="2"/>
        <v>11</v>
      </c>
      <c r="O20" s="5">
        <f t="shared" si="3"/>
        <v>2.75</v>
      </c>
      <c r="P20" s="12" t="str">
        <f>IF(H20="","",VLOOKUP(O20,$J$95:$K$97,2,TRUE))</f>
        <v>ІІІ ур</v>
      </c>
      <c r="Q20" s="1">
        <v>3</v>
      </c>
      <c r="R20" s="1">
        <v>2</v>
      </c>
      <c r="S20" s="1">
        <v>3</v>
      </c>
      <c r="T20" s="1">
        <v>3</v>
      </c>
      <c r="U20" s="1">
        <v>3</v>
      </c>
      <c r="V20" s="1">
        <v>3</v>
      </c>
      <c r="W20" s="1">
        <v>2</v>
      </c>
      <c r="X20" s="1">
        <v>3</v>
      </c>
      <c r="Y20" s="1">
        <v>2</v>
      </c>
      <c r="Z20" s="4">
        <f t="shared" si="4"/>
        <v>24</v>
      </c>
      <c r="AA20" s="5">
        <f t="shared" si="5"/>
        <v>2.6666666666666665</v>
      </c>
      <c r="AB20" s="12" t="str">
        <f>IF(T20="","",VLOOKUP(AA20,$J$95:$K$97,2,TRUE))</f>
        <v>ІІІ ур</v>
      </c>
      <c r="AC20" s="7">
        <f t="shared" si="6"/>
        <v>43</v>
      </c>
      <c r="AD20" s="15">
        <f t="shared" si="7"/>
        <v>2.6875</v>
      </c>
      <c r="AE20" s="12" t="str">
        <f>IF(W20="","",VLOOKUP(AD20,$J$95:$K$97,2,TRUE))</f>
        <v>ІІІ ур</v>
      </c>
    </row>
    <row r="21" spans="2:31" ht="15.75" x14ac:dyDescent="0.25">
      <c r="B21" s="1">
        <v>13</v>
      </c>
      <c r="C21" s="43" t="s">
        <v>98</v>
      </c>
      <c r="D21" s="1">
        <v>1</v>
      </c>
      <c r="E21" s="1">
        <v>2</v>
      </c>
      <c r="F21" s="1">
        <v>1</v>
      </c>
      <c r="G21" s="4">
        <f t="shared" si="0"/>
        <v>4</v>
      </c>
      <c r="H21" s="5">
        <f t="shared" si="1"/>
        <v>1.3333333333333333</v>
      </c>
      <c r="I21" s="12" t="str">
        <f>IF(D21="","",VLOOKUP(H21,$J$95:$K$97,2,TRUE))</f>
        <v>І ур</v>
      </c>
      <c r="J21" s="1">
        <v>1</v>
      </c>
      <c r="K21" s="1">
        <v>2</v>
      </c>
      <c r="L21" s="1">
        <v>1</v>
      </c>
      <c r="M21" s="1">
        <v>1</v>
      </c>
      <c r="N21" s="4">
        <f t="shared" si="2"/>
        <v>5</v>
      </c>
      <c r="O21" s="5">
        <f t="shared" si="3"/>
        <v>1.25</v>
      </c>
      <c r="P21" s="12" t="str">
        <f>IF(H21="","",VLOOKUP(O21,$J$95:$K$97,2,TRUE))</f>
        <v>І ур</v>
      </c>
      <c r="Q21" s="1">
        <v>1</v>
      </c>
      <c r="R21" s="1">
        <v>2</v>
      </c>
      <c r="S21" s="1">
        <v>1</v>
      </c>
      <c r="T21" s="1">
        <v>2</v>
      </c>
      <c r="U21" s="1">
        <v>2</v>
      </c>
      <c r="V21" s="1">
        <v>2</v>
      </c>
      <c r="W21" s="1">
        <v>1</v>
      </c>
      <c r="X21" s="1">
        <v>1</v>
      </c>
      <c r="Y21" s="1">
        <v>2</v>
      </c>
      <c r="Z21" s="4">
        <f t="shared" si="4"/>
        <v>14</v>
      </c>
      <c r="AA21" s="5">
        <f t="shared" si="5"/>
        <v>1.5555555555555556</v>
      </c>
      <c r="AB21" s="12" t="str">
        <f>IF(T21="","",VLOOKUP(AA21,$J$95:$K$97,2,TRUE))</f>
        <v>І ур</v>
      </c>
      <c r="AC21" s="7">
        <f t="shared" si="6"/>
        <v>23</v>
      </c>
      <c r="AD21" s="15">
        <f t="shared" si="7"/>
        <v>1.4375</v>
      </c>
      <c r="AE21" s="12" t="str">
        <f>IF(W21="","",VLOOKUP(AD21,$J$95:$K$97,2,TRUE))</f>
        <v>І ур</v>
      </c>
    </row>
    <row r="22" spans="2:31" ht="31.5" x14ac:dyDescent="0.25">
      <c r="B22" s="1">
        <v>14</v>
      </c>
      <c r="C22" s="43" t="s">
        <v>99</v>
      </c>
      <c r="D22" s="1">
        <v>2</v>
      </c>
      <c r="E22" s="1">
        <v>3</v>
      </c>
      <c r="F22" s="1">
        <v>1</v>
      </c>
      <c r="G22" s="4">
        <f t="shared" si="0"/>
        <v>6</v>
      </c>
      <c r="H22" s="5">
        <f t="shared" si="1"/>
        <v>2</v>
      </c>
      <c r="I22" s="12" t="str">
        <f>IF(D22="","",VLOOKUP(H22,$J$95:$K$97,2,TRUE))</f>
        <v>ІІ ур</v>
      </c>
      <c r="J22" s="1">
        <v>1</v>
      </c>
      <c r="K22" s="1">
        <v>2</v>
      </c>
      <c r="L22" s="1">
        <v>3</v>
      </c>
      <c r="M22" s="1">
        <v>2</v>
      </c>
      <c r="N22" s="4">
        <f t="shared" si="2"/>
        <v>8</v>
      </c>
      <c r="O22" s="5">
        <f t="shared" si="3"/>
        <v>2</v>
      </c>
      <c r="P22" s="12" t="str">
        <f>IF(H22="","",VLOOKUP(O22,$J$95:$K$97,2,TRUE))</f>
        <v>ІІ ур</v>
      </c>
      <c r="Q22" s="1">
        <v>2</v>
      </c>
      <c r="R22" s="1">
        <v>3</v>
      </c>
      <c r="S22" s="1">
        <v>2</v>
      </c>
      <c r="T22" s="1">
        <v>1</v>
      </c>
      <c r="U22" s="1">
        <v>3</v>
      </c>
      <c r="V22" s="1">
        <v>2</v>
      </c>
      <c r="W22" s="1">
        <v>2</v>
      </c>
      <c r="X22" s="1">
        <v>1</v>
      </c>
      <c r="Y22" s="1">
        <v>2</v>
      </c>
      <c r="Z22" s="4">
        <f t="shared" si="4"/>
        <v>18</v>
      </c>
      <c r="AA22" s="5">
        <f t="shared" si="5"/>
        <v>2</v>
      </c>
      <c r="AB22" s="12" t="str">
        <f>IF(T22="","",VLOOKUP(AA22,$J$95:$K$97,2,TRUE))</f>
        <v>ІІ ур</v>
      </c>
      <c r="AC22" s="7">
        <f t="shared" si="6"/>
        <v>32</v>
      </c>
      <c r="AD22" s="15">
        <f t="shared" si="7"/>
        <v>2</v>
      </c>
      <c r="AE22" s="12" t="str">
        <f>IF(W22="","",VLOOKUP(AD22,$J$95:$K$97,2,TRUE))</f>
        <v>ІІ ур</v>
      </c>
    </row>
    <row r="23" spans="2:31" ht="15.75" x14ac:dyDescent="0.25">
      <c r="B23" s="1">
        <v>15</v>
      </c>
      <c r="C23" s="43" t="s">
        <v>100</v>
      </c>
      <c r="D23" s="1">
        <v>1</v>
      </c>
      <c r="E23" s="1">
        <v>2</v>
      </c>
      <c r="F23" s="1">
        <v>1</v>
      </c>
      <c r="G23" s="4">
        <f t="shared" si="0"/>
        <v>4</v>
      </c>
      <c r="H23" s="5">
        <f t="shared" si="1"/>
        <v>1.3333333333333333</v>
      </c>
      <c r="I23" s="12" t="str">
        <f>IF(D23="","",VLOOKUP(H23,$J$95:$K$97,2,TRUE))</f>
        <v>І ур</v>
      </c>
      <c r="J23" s="1">
        <v>1</v>
      </c>
      <c r="K23" s="1">
        <v>2</v>
      </c>
      <c r="L23" s="1">
        <v>1</v>
      </c>
      <c r="M23" s="1">
        <v>1</v>
      </c>
      <c r="N23" s="4">
        <f t="shared" si="2"/>
        <v>5</v>
      </c>
      <c r="O23" s="5">
        <f t="shared" si="3"/>
        <v>1.25</v>
      </c>
      <c r="P23" s="12" t="str">
        <f>IF(H23="","",VLOOKUP(O23,$J$95:$K$97,2,TRUE))</f>
        <v>І ур</v>
      </c>
      <c r="Q23" s="1">
        <v>1</v>
      </c>
      <c r="R23" s="1">
        <v>2</v>
      </c>
      <c r="S23" s="1">
        <v>1</v>
      </c>
      <c r="T23" s="1">
        <v>1</v>
      </c>
      <c r="U23" s="1">
        <v>2</v>
      </c>
      <c r="V23" s="1">
        <v>2</v>
      </c>
      <c r="W23" s="1">
        <v>1</v>
      </c>
      <c r="X23" s="1">
        <v>2</v>
      </c>
      <c r="Y23" s="1">
        <v>1</v>
      </c>
      <c r="Z23" s="4">
        <f t="shared" si="4"/>
        <v>13</v>
      </c>
      <c r="AA23" s="5">
        <f t="shared" si="5"/>
        <v>1.4444444444444444</v>
      </c>
      <c r="AB23" s="12" t="str">
        <f>IF(T23="","",VLOOKUP(AA23,$J$95:$K$97,2,TRUE))</f>
        <v>І ур</v>
      </c>
      <c r="AC23" s="7">
        <f t="shared" si="6"/>
        <v>22</v>
      </c>
      <c r="AD23" s="15">
        <f t="shared" si="7"/>
        <v>1.375</v>
      </c>
      <c r="AE23" s="12" t="str">
        <f>IF(W23="","",VLOOKUP(AD23,$J$95:$K$97,2,TRUE))</f>
        <v>І ур</v>
      </c>
    </row>
    <row r="24" spans="2:31" ht="15.75" x14ac:dyDescent="0.25">
      <c r="B24" s="1">
        <v>16</v>
      </c>
      <c r="C24" s="43" t="s">
        <v>101</v>
      </c>
      <c r="D24" s="1">
        <v>2</v>
      </c>
      <c r="E24" s="1">
        <v>2</v>
      </c>
      <c r="F24" s="1">
        <v>2</v>
      </c>
      <c r="G24" s="4">
        <f t="shared" si="0"/>
        <v>6</v>
      </c>
      <c r="H24" s="5">
        <f t="shared" si="1"/>
        <v>2</v>
      </c>
      <c r="I24" s="12" t="str">
        <f>IF(D24="","",VLOOKUP(H24,$J$95:$K$97,2,TRUE))</f>
        <v>ІІ ур</v>
      </c>
      <c r="J24" s="1">
        <v>2</v>
      </c>
      <c r="K24" s="1">
        <v>3</v>
      </c>
      <c r="L24" s="1">
        <v>1</v>
      </c>
      <c r="M24" s="1">
        <v>2</v>
      </c>
      <c r="N24" s="4">
        <v>8</v>
      </c>
      <c r="O24" s="5">
        <v>1.25</v>
      </c>
      <c r="P24" s="12" t="s">
        <v>83</v>
      </c>
      <c r="Q24" s="1">
        <v>1</v>
      </c>
      <c r="R24" s="1">
        <v>2</v>
      </c>
      <c r="S24" s="1">
        <v>3</v>
      </c>
      <c r="T24" s="1">
        <v>2</v>
      </c>
      <c r="U24" s="1">
        <v>2</v>
      </c>
      <c r="V24" s="1">
        <v>2</v>
      </c>
      <c r="W24" s="1">
        <v>2</v>
      </c>
      <c r="X24" s="1">
        <v>2</v>
      </c>
      <c r="Y24" s="1">
        <v>2</v>
      </c>
      <c r="Z24" s="4">
        <f t="shared" si="4"/>
        <v>18</v>
      </c>
      <c r="AA24" s="5">
        <f t="shared" si="5"/>
        <v>2</v>
      </c>
      <c r="AB24" s="12" t="str">
        <f>IF(T24="","",VLOOKUP(AA24,$J$95:$K$97,2,TRUE))</f>
        <v>ІІ ур</v>
      </c>
      <c r="AC24" s="7">
        <f t="shared" si="6"/>
        <v>32</v>
      </c>
      <c r="AD24" s="15">
        <f t="shared" si="7"/>
        <v>2</v>
      </c>
      <c r="AE24" s="12" t="str">
        <f>IF(W24="","",VLOOKUP(AD24,$J$95:$K$97,2,TRUE))</f>
        <v>ІІ ур</v>
      </c>
    </row>
    <row r="25" spans="2:31" ht="15.75" x14ac:dyDescent="0.25">
      <c r="B25" s="1">
        <v>17</v>
      </c>
      <c r="C25" s="43" t="s">
        <v>102</v>
      </c>
      <c r="D25" s="1">
        <v>1</v>
      </c>
      <c r="E25" s="1">
        <v>2</v>
      </c>
      <c r="F25" s="1">
        <v>1</v>
      </c>
      <c r="G25" s="4">
        <f t="shared" si="0"/>
        <v>4</v>
      </c>
      <c r="H25" s="5">
        <f t="shared" si="1"/>
        <v>1.3333333333333333</v>
      </c>
      <c r="I25" s="12" t="str">
        <f>IF(D25="","",VLOOKUP(H25,$J$95:$K$97,2,TRUE))</f>
        <v>І ур</v>
      </c>
      <c r="J25" s="1">
        <v>1</v>
      </c>
      <c r="K25" s="1">
        <v>2</v>
      </c>
      <c r="L25" s="1">
        <v>1</v>
      </c>
      <c r="M25" s="1">
        <v>1</v>
      </c>
      <c r="N25" s="4">
        <f t="shared" si="2"/>
        <v>5</v>
      </c>
      <c r="O25" s="5">
        <f t="shared" si="3"/>
        <v>1.25</v>
      </c>
      <c r="P25" s="12" t="str">
        <f>IF(H25="","",VLOOKUP(O25,$J$95:$K$97,2,TRUE))</f>
        <v>І ур</v>
      </c>
      <c r="Q25" s="1">
        <v>2</v>
      </c>
      <c r="R25" s="1">
        <v>1</v>
      </c>
      <c r="S25" s="1">
        <v>2</v>
      </c>
      <c r="T25" s="1">
        <v>2</v>
      </c>
      <c r="U25" s="1">
        <v>2</v>
      </c>
      <c r="V25" s="1">
        <v>1</v>
      </c>
      <c r="W25" s="1">
        <v>2</v>
      </c>
      <c r="X25" s="1">
        <v>1</v>
      </c>
      <c r="Y25" s="1">
        <v>1</v>
      </c>
      <c r="Z25" s="4">
        <f t="shared" si="4"/>
        <v>14</v>
      </c>
      <c r="AA25" s="5">
        <f t="shared" si="5"/>
        <v>1.5555555555555556</v>
      </c>
      <c r="AB25" s="12" t="str">
        <f>IF(T25="","",VLOOKUP(AA25,$J$95:$K$97,2,TRUE))</f>
        <v>І ур</v>
      </c>
      <c r="AC25" s="7">
        <f t="shared" si="6"/>
        <v>23</v>
      </c>
      <c r="AD25" s="15">
        <f t="shared" si="7"/>
        <v>1.4375</v>
      </c>
      <c r="AE25" s="12" t="str">
        <f>IF(W25="","",VLOOKUP(AD25,$J$95:$K$97,2,TRUE))</f>
        <v>І ур</v>
      </c>
    </row>
    <row r="26" spans="2:31" ht="15.75" x14ac:dyDescent="0.25">
      <c r="B26" s="1">
        <v>18</v>
      </c>
      <c r="C26" s="43" t="s">
        <v>103</v>
      </c>
      <c r="D26" s="1">
        <v>2</v>
      </c>
      <c r="E26" s="1">
        <v>3</v>
      </c>
      <c r="F26" s="1">
        <v>2</v>
      </c>
      <c r="G26" s="4">
        <f t="shared" si="0"/>
        <v>7</v>
      </c>
      <c r="H26" s="5">
        <f t="shared" si="1"/>
        <v>2.3333333333333335</v>
      </c>
      <c r="I26" s="12" t="str">
        <f>IF(D26="","",VLOOKUP(H26,$J$95:$K$97,2,TRUE))</f>
        <v>ІІ ур</v>
      </c>
      <c r="J26" s="1">
        <v>2</v>
      </c>
      <c r="K26" s="1">
        <v>2</v>
      </c>
      <c r="L26" s="1">
        <v>2</v>
      </c>
      <c r="M26" s="1">
        <v>2</v>
      </c>
      <c r="N26" s="4">
        <f t="shared" si="2"/>
        <v>8</v>
      </c>
      <c r="O26" s="5">
        <f t="shared" si="3"/>
        <v>2</v>
      </c>
      <c r="P26" s="12" t="str">
        <f>IF(H26="","",VLOOKUP(O26,$J$95:$K$97,2,TRUE))</f>
        <v>ІІ ур</v>
      </c>
      <c r="Q26" s="1">
        <v>2</v>
      </c>
      <c r="R26" s="1">
        <v>3</v>
      </c>
      <c r="S26" s="1">
        <v>1</v>
      </c>
      <c r="T26" s="1">
        <v>2</v>
      </c>
      <c r="U26" s="1">
        <v>1</v>
      </c>
      <c r="V26" s="1">
        <v>2</v>
      </c>
      <c r="W26" s="1">
        <v>2</v>
      </c>
      <c r="X26" s="1">
        <v>2</v>
      </c>
      <c r="Y26" s="1">
        <v>2</v>
      </c>
      <c r="Z26" s="4">
        <f t="shared" si="4"/>
        <v>17</v>
      </c>
      <c r="AA26" s="5">
        <f t="shared" si="5"/>
        <v>1.8888888888888888</v>
      </c>
      <c r="AB26" s="12" t="str">
        <f>IF(T26="","",VLOOKUP(AA26,$J$95:$K$97,2,TRUE))</f>
        <v>ІІ ур</v>
      </c>
      <c r="AC26" s="7">
        <f t="shared" si="6"/>
        <v>32</v>
      </c>
      <c r="AD26" s="15">
        <f t="shared" si="7"/>
        <v>2</v>
      </c>
      <c r="AE26" s="12" t="str">
        <f>IF(W26="","",VLOOKUP(AD26,$J$95:$K$97,2,TRUE))</f>
        <v>ІІ ур</v>
      </c>
    </row>
    <row r="27" spans="2:31" ht="15.75" x14ac:dyDescent="0.25">
      <c r="B27" s="1">
        <v>19</v>
      </c>
      <c r="C27" s="44" t="s">
        <v>104</v>
      </c>
      <c r="D27" s="1">
        <v>1</v>
      </c>
      <c r="E27" s="1">
        <v>2</v>
      </c>
      <c r="F27" s="1">
        <v>1</v>
      </c>
      <c r="G27" s="4">
        <f t="shared" si="0"/>
        <v>4</v>
      </c>
      <c r="H27" s="5">
        <f t="shared" si="1"/>
        <v>1.3333333333333333</v>
      </c>
      <c r="I27" s="12" t="str">
        <f>IF(D27="","",VLOOKUP(H27,$J$95:$K$97,2,TRUE))</f>
        <v>І ур</v>
      </c>
      <c r="J27" s="1">
        <v>1</v>
      </c>
      <c r="K27" s="1">
        <v>2</v>
      </c>
      <c r="L27" s="1">
        <v>1</v>
      </c>
      <c r="M27" s="1">
        <v>1</v>
      </c>
      <c r="N27" s="4">
        <f t="shared" si="2"/>
        <v>5</v>
      </c>
      <c r="O27" s="5">
        <f t="shared" si="3"/>
        <v>1.25</v>
      </c>
      <c r="P27" s="12" t="str">
        <f>IF(H27="","",VLOOKUP(O27,$J$95:$K$97,2,TRUE))</f>
        <v>І ур</v>
      </c>
      <c r="Q27" s="1">
        <v>1</v>
      </c>
      <c r="R27" s="1">
        <v>2</v>
      </c>
      <c r="S27" s="1">
        <v>1</v>
      </c>
      <c r="T27" s="1">
        <v>2</v>
      </c>
      <c r="U27" s="1">
        <v>1</v>
      </c>
      <c r="V27" s="1">
        <v>1</v>
      </c>
      <c r="W27" s="1">
        <v>1</v>
      </c>
      <c r="X27" s="1">
        <v>2</v>
      </c>
      <c r="Y27" s="1">
        <v>1</v>
      </c>
      <c r="Z27" s="4">
        <f t="shared" si="4"/>
        <v>12</v>
      </c>
      <c r="AA27" s="5">
        <f t="shared" si="5"/>
        <v>1.3333333333333333</v>
      </c>
      <c r="AB27" s="12" t="str">
        <f>IF(T27="","",VLOOKUP(AA27,$J$95:$K$97,2,TRUE))</f>
        <v>І ур</v>
      </c>
      <c r="AC27" s="7">
        <f t="shared" si="6"/>
        <v>21</v>
      </c>
      <c r="AD27" s="15">
        <f t="shared" si="7"/>
        <v>1.3125</v>
      </c>
      <c r="AE27" s="12" t="str">
        <f>IF(W27="","",VLOOKUP(AD27,$J$95:$K$97,2,TRUE))</f>
        <v>І ур</v>
      </c>
    </row>
    <row r="28" spans="2:31" ht="31.5" x14ac:dyDescent="0.25">
      <c r="B28" s="1">
        <v>20</v>
      </c>
      <c r="C28" s="44" t="s">
        <v>105</v>
      </c>
      <c r="D28" s="1">
        <v>2</v>
      </c>
      <c r="E28" s="1">
        <v>3</v>
      </c>
      <c r="F28" s="1">
        <v>3</v>
      </c>
      <c r="G28" s="4">
        <f t="shared" si="0"/>
        <v>8</v>
      </c>
      <c r="H28" s="5">
        <f t="shared" si="1"/>
        <v>2.6666666666666665</v>
      </c>
      <c r="I28" s="12" t="str">
        <f>IF(D28="","",VLOOKUP(H28,$J$95:$K$97,2,TRUE))</f>
        <v>ІІІ ур</v>
      </c>
      <c r="J28" s="1">
        <v>2</v>
      </c>
      <c r="K28" s="1">
        <v>3</v>
      </c>
      <c r="L28" s="1">
        <v>3</v>
      </c>
      <c r="M28" s="1">
        <v>3</v>
      </c>
      <c r="N28" s="4">
        <f t="shared" si="2"/>
        <v>11</v>
      </c>
      <c r="O28" s="5">
        <f t="shared" si="3"/>
        <v>2.75</v>
      </c>
      <c r="P28" s="12" t="str">
        <f>IF(H28="","",VLOOKUP(O28,$J$95:$K$97,2,TRUE))</f>
        <v>ІІІ ур</v>
      </c>
      <c r="Q28" s="1">
        <v>3</v>
      </c>
      <c r="R28" s="1">
        <v>2</v>
      </c>
      <c r="S28" s="1">
        <v>3</v>
      </c>
      <c r="T28" s="1">
        <v>3</v>
      </c>
      <c r="U28" s="1">
        <v>2</v>
      </c>
      <c r="V28" s="1">
        <v>3</v>
      </c>
      <c r="W28" s="1">
        <v>2</v>
      </c>
      <c r="X28" s="1">
        <v>3</v>
      </c>
      <c r="Y28" s="1">
        <v>3</v>
      </c>
      <c r="Z28" s="4">
        <f t="shared" si="4"/>
        <v>24</v>
      </c>
      <c r="AA28" s="5">
        <f t="shared" si="5"/>
        <v>2.6666666666666665</v>
      </c>
      <c r="AB28" s="12" t="str">
        <f>IF(T28="","",VLOOKUP(AA28,$J$95:$K$97,2,TRUE))</f>
        <v>ІІІ ур</v>
      </c>
      <c r="AC28" s="7">
        <f t="shared" si="6"/>
        <v>43</v>
      </c>
      <c r="AD28" s="15">
        <f t="shared" si="7"/>
        <v>2.6875</v>
      </c>
      <c r="AE28" s="12" t="str">
        <f>IF(W28="","",VLOOKUP(AD28,$J$95:$K$97,2,TRUE))</f>
        <v>ІІІ ур</v>
      </c>
    </row>
    <row r="29" spans="2:31" x14ac:dyDescent="0.25">
      <c r="B29" s="31"/>
      <c r="C29" s="31"/>
      <c r="D29" s="34"/>
      <c r="E29" s="35"/>
      <c r="F29" s="35"/>
      <c r="G29" s="36"/>
      <c r="H29" s="1" t="s">
        <v>16</v>
      </c>
      <c r="I29" s="11" t="s">
        <v>1</v>
      </c>
      <c r="J29" s="34"/>
      <c r="K29" s="35"/>
      <c r="L29" s="35"/>
      <c r="M29" s="35"/>
      <c r="N29" s="36"/>
      <c r="O29" s="1" t="s">
        <v>16</v>
      </c>
      <c r="P29" s="11" t="s">
        <v>1</v>
      </c>
      <c r="Q29" s="34"/>
      <c r="R29" s="35"/>
      <c r="S29" s="35"/>
      <c r="T29" s="35"/>
      <c r="U29" s="35"/>
      <c r="V29" s="35"/>
      <c r="W29" s="35"/>
      <c r="X29" s="35"/>
      <c r="Y29" s="35"/>
      <c r="Z29" s="36"/>
      <c r="AA29" s="1" t="s">
        <v>16</v>
      </c>
      <c r="AB29" s="11" t="s">
        <v>1</v>
      </c>
      <c r="AC29" s="2"/>
      <c r="AD29" s="8"/>
      <c r="AE29" s="2"/>
    </row>
    <row r="30" spans="2:31" x14ac:dyDescent="0.25">
      <c r="B30" s="32"/>
      <c r="C30" s="32"/>
      <c r="D30" s="34" t="s">
        <v>14</v>
      </c>
      <c r="E30" s="35"/>
      <c r="F30" s="35"/>
      <c r="G30" s="36"/>
      <c r="H30" s="10">
        <f>COUNTA(C9:C28)</f>
        <v>20</v>
      </c>
      <c r="I30" s="10">
        <v>100</v>
      </c>
      <c r="J30" s="34" t="s">
        <v>14</v>
      </c>
      <c r="K30" s="35"/>
      <c r="L30" s="35"/>
      <c r="M30" s="35"/>
      <c r="N30" s="36"/>
      <c r="O30" s="10">
        <f>COUNTA(C9:C28)</f>
        <v>20</v>
      </c>
      <c r="P30" s="10">
        <v>100</v>
      </c>
      <c r="Q30" s="34" t="s">
        <v>14</v>
      </c>
      <c r="R30" s="35"/>
      <c r="S30" s="35"/>
      <c r="T30" s="35"/>
      <c r="U30" s="35"/>
      <c r="V30" s="35"/>
      <c r="W30" s="35"/>
      <c r="X30" s="35"/>
      <c r="Y30" s="35"/>
      <c r="Z30" s="36"/>
      <c r="AA30" s="10">
        <f>COUNTA(C9:C28)</f>
        <v>20</v>
      </c>
      <c r="AB30" s="10">
        <v>100</v>
      </c>
      <c r="AC30" s="2"/>
      <c r="AD30" s="8"/>
      <c r="AE30" s="2"/>
    </row>
    <row r="31" spans="2:31" x14ac:dyDescent="0.25">
      <c r="B31" s="32"/>
      <c r="C31" s="32"/>
      <c r="D31" s="34" t="s">
        <v>17</v>
      </c>
      <c r="E31" s="35"/>
      <c r="F31" s="35"/>
      <c r="G31" s="36"/>
      <c r="H31" s="13">
        <f>COUNTIF(I9:I28,"І ур")</f>
        <v>10</v>
      </c>
      <c r="I31" s="3">
        <f>(H31/H30)*100</f>
        <v>50</v>
      </c>
      <c r="J31" s="34" t="s">
        <v>17</v>
      </c>
      <c r="K31" s="35"/>
      <c r="L31" s="35"/>
      <c r="M31" s="35"/>
      <c r="N31" s="36"/>
      <c r="O31" s="13">
        <f>COUNTIF(P9:P28,"І ур")</f>
        <v>10</v>
      </c>
      <c r="P31" s="3">
        <f>(O31/O30)*100</f>
        <v>50</v>
      </c>
      <c r="Q31" s="34" t="s">
        <v>17</v>
      </c>
      <c r="R31" s="35"/>
      <c r="S31" s="35"/>
      <c r="T31" s="35"/>
      <c r="U31" s="35"/>
      <c r="V31" s="35"/>
      <c r="W31" s="35"/>
      <c r="X31" s="35"/>
      <c r="Y31" s="35"/>
      <c r="Z31" s="36"/>
      <c r="AA31" s="13">
        <f>COUNTIF(AB9:AB28,"І ур")</f>
        <v>9</v>
      </c>
      <c r="AB31" s="3">
        <f>(AA31/AA30)*100</f>
        <v>45</v>
      </c>
      <c r="AC31" s="2"/>
      <c r="AD31" s="8"/>
      <c r="AE31" s="2"/>
    </row>
    <row r="32" spans="2:31" x14ac:dyDescent="0.25">
      <c r="B32" s="32"/>
      <c r="C32" s="32"/>
      <c r="D32" s="34" t="s">
        <v>18</v>
      </c>
      <c r="E32" s="35"/>
      <c r="F32" s="35"/>
      <c r="G32" s="36"/>
      <c r="H32" s="13">
        <f>COUNTIF(I9:I28,"ІІ ур")</f>
        <v>5</v>
      </c>
      <c r="I32" s="3">
        <f>(H32/H30)*100</f>
        <v>25</v>
      </c>
      <c r="J32" s="34" t="s">
        <v>18</v>
      </c>
      <c r="K32" s="35"/>
      <c r="L32" s="35"/>
      <c r="M32" s="35"/>
      <c r="N32" s="36"/>
      <c r="O32" s="13">
        <f>COUNTIF(P9:P28,"ІІ ур")</f>
        <v>4</v>
      </c>
      <c r="P32" s="3">
        <f>(O32/O30)*100</f>
        <v>20</v>
      </c>
      <c r="Q32" s="34" t="s">
        <v>18</v>
      </c>
      <c r="R32" s="35"/>
      <c r="S32" s="35"/>
      <c r="T32" s="35"/>
      <c r="U32" s="35"/>
      <c r="V32" s="35"/>
      <c r="W32" s="35"/>
      <c r="X32" s="35"/>
      <c r="Y32" s="35"/>
      <c r="Z32" s="36"/>
      <c r="AA32" s="13">
        <f>COUNTIF(AB9:AB28,"ІІ ур")</f>
        <v>6</v>
      </c>
      <c r="AB32" s="3">
        <f>(AA32/AA30)*100</f>
        <v>30</v>
      </c>
      <c r="AC32" s="2"/>
      <c r="AD32" s="8"/>
      <c r="AE32" s="2"/>
    </row>
    <row r="33" spans="2:31" x14ac:dyDescent="0.25">
      <c r="B33" s="32"/>
      <c r="C33" s="32"/>
      <c r="D33" s="34" t="s">
        <v>19</v>
      </c>
      <c r="E33" s="35"/>
      <c r="F33" s="35"/>
      <c r="G33" s="36"/>
      <c r="H33" s="13">
        <f>COUNTIF(I9:I28,"ІІІ ур")</f>
        <v>5</v>
      </c>
      <c r="I33" s="3">
        <f>(H33/H30)*100</f>
        <v>25</v>
      </c>
      <c r="J33" s="34" t="s">
        <v>19</v>
      </c>
      <c r="K33" s="35"/>
      <c r="L33" s="35"/>
      <c r="M33" s="35"/>
      <c r="N33" s="36"/>
      <c r="O33" s="13">
        <f>COUNTIF(P9:P28,"ІІІ ур")</f>
        <v>5</v>
      </c>
      <c r="P33" s="3">
        <f>(O33/O30)*100</f>
        <v>25</v>
      </c>
      <c r="Q33" s="34" t="s">
        <v>19</v>
      </c>
      <c r="R33" s="35"/>
      <c r="S33" s="35"/>
      <c r="T33" s="35"/>
      <c r="U33" s="35"/>
      <c r="V33" s="35"/>
      <c r="W33" s="35"/>
      <c r="X33" s="35"/>
      <c r="Y33" s="35"/>
      <c r="Z33" s="36"/>
      <c r="AA33" s="13">
        <f>COUNTIF(AB9:AB28,"ІІІ ур")</f>
        <v>5</v>
      </c>
      <c r="AB33" s="3">
        <f>(AA33/AA30)*100</f>
        <v>25</v>
      </c>
      <c r="AC33" s="2"/>
      <c r="AD33" s="8"/>
      <c r="AE33" s="2"/>
    </row>
    <row r="34" spans="2:31" x14ac:dyDescent="0.25">
      <c r="B34" s="32"/>
      <c r="C34" s="32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6"/>
      <c r="AD34" s="1" t="s">
        <v>16</v>
      </c>
      <c r="AE34" s="11" t="s">
        <v>1</v>
      </c>
    </row>
    <row r="35" spans="2:31" x14ac:dyDescent="0.25">
      <c r="B35" s="32"/>
      <c r="C35" s="32"/>
      <c r="D35" s="37" t="s">
        <v>15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9"/>
      <c r="AD35" s="10">
        <f>COUNTA(C9:C28)</f>
        <v>20</v>
      </c>
      <c r="AE35" s="10">
        <v>100</v>
      </c>
    </row>
    <row r="36" spans="2:31" x14ac:dyDescent="0.25">
      <c r="B36" s="32"/>
      <c r="C36" s="32"/>
      <c r="D36" s="30" t="s">
        <v>20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13">
        <f>COUNTIF(AE9:AE28,"І ур")</f>
        <v>10</v>
      </c>
      <c r="AE36" s="3">
        <f>(AD36/AD35)*100</f>
        <v>50</v>
      </c>
    </row>
    <row r="37" spans="2:31" x14ac:dyDescent="0.25">
      <c r="B37" s="32"/>
      <c r="C37" s="32"/>
      <c r="D37" s="30" t="s">
        <v>21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13">
        <f>COUNTIF(AE9:AE28,"ІІ ур")</f>
        <v>5</v>
      </c>
      <c r="AE37" s="3">
        <f>(AD37/AD35)*100</f>
        <v>25</v>
      </c>
    </row>
    <row r="38" spans="2:31" x14ac:dyDescent="0.25">
      <c r="B38" s="33"/>
      <c r="C38" s="33"/>
      <c r="D38" s="30" t="s">
        <v>22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13">
        <f>COUNTIF(AE9:AE28,"ІІІ ур")</f>
        <v>5</v>
      </c>
      <c r="AE38" s="3">
        <f>(AD38/AD35)*100</f>
        <v>25</v>
      </c>
    </row>
    <row r="95" spans="10:11" x14ac:dyDescent="0.25">
      <c r="J95">
        <v>1</v>
      </c>
      <c r="K95" t="s">
        <v>2</v>
      </c>
    </row>
    <row r="96" spans="10:11" x14ac:dyDescent="0.25">
      <c r="J96">
        <v>1.6</v>
      </c>
      <c r="K96" t="s">
        <v>3</v>
      </c>
    </row>
    <row r="97" spans="10:11" x14ac:dyDescent="0.25">
      <c r="J97">
        <v>2.6</v>
      </c>
      <c r="K97" t="s">
        <v>4</v>
      </c>
    </row>
  </sheetData>
  <autoFilter ref="I2:I38"/>
  <mergeCells count="43">
    <mergeCell ref="D34:AC34"/>
    <mergeCell ref="Q29:Z29"/>
    <mergeCell ref="Q30:Z30"/>
    <mergeCell ref="Q31:Z31"/>
    <mergeCell ref="Q33:Z33"/>
    <mergeCell ref="Q32:Z32"/>
    <mergeCell ref="N7:N8"/>
    <mergeCell ref="O7:O8"/>
    <mergeCell ref="P7:P8"/>
    <mergeCell ref="Z7:Z8"/>
    <mergeCell ref="AA7:AA8"/>
    <mergeCell ref="D36:AC36"/>
    <mergeCell ref="D37:AC37"/>
    <mergeCell ref="D38:AC38"/>
    <mergeCell ref="B29:B38"/>
    <mergeCell ref="C29:C38"/>
    <mergeCell ref="D29:G29"/>
    <mergeCell ref="D30:G30"/>
    <mergeCell ref="D31:G31"/>
    <mergeCell ref="D32:G32"/>
    <mergeCell ref="D33:G33"/>
    <mergeCell ref="J29:N29"/>
    <mergeCell ref="J30:N30"/>
    <mergeCell ref="J31:N31"/>
    <mergeCell ref="D35:AC35"/>
    <mergeCell ref="J32:N32"/>
    <mergeCell ref="J33:N33"/>
    <mergeCell ref="A2:AF2"/>
    <mergeCell ref="A3:AF3"/>
    <mergeCell ref="A4:AF4"/>
    <mergeCell ref="B6:AE6"/>
    <mergeCell ref="B7:B8"/>
    <mergeCell ref="C7:C8"/>
    <mergeCell ref="D7:F7"/>
    <mergeCell ref="J7:M7"/>
    <mergeCell ref="Q7:Y7"/>
    <mergeCell ref="AC7:AC8"/>
    <mergeCell ref="AD7:AD8"/>
    <mergeCell ref="AE7:AE8"/>
    <mergeCell ref="G7:G8"/>
    <mergeCell ref="H7:H8"/>
    <mergeCell ref="AB7:AB8"/>
    <mergeCell ref="I7:I8"/>
  </mergeCells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"/>
  <sheetViews>
    <sheetView topLeftCell="D15" zoomScale="70" zoomScaleNormal="70" workbookViewId="0">
      <selection activeCell="AF38" sqref="AF38"/>
    </sheetView>
  </sheetViews>
  <sheetFormatPr defaultRowHeight="15" x14ac:dyDescent="0.25"/>
  <cols>
    <col min="2" max="2" width="5.28515625" customWidth="1"/>
    <col min="3" max="3" width="28.85546875" customWidth="1"/>
    <col min="4" max="4" width="7.140625" customWidth="1"/>
    <col min="5" max="5" width="13.140625" customWidth="1"/>
    <col min="6" max="6" width="8.85546875" customWidth="1"/>
    <col min="7" max="8" width="8.28515625" customWidth="1"/>
    <col min="9" max="9" width="10.42578125" customWidth="1"/>
    <col min="10" max="10" width="4.28515625" customWidth="1"/>
    <col min="11" max="11" width="5.5703125" customWidth="1"/>
    <col min="12" max="12" width="9.5703125" customWidth="1"/>
    <col min="13" max="13" width="6.5703125" customWidth="1"/>
    <col min="14" max="14" width="6.28515625" customWidth="1"/>
    <col min="15" max="15" width="5.7109375" customWidth="1"/>
    <col min="16" max="16" width="11.7109375" customWidth="1"/>
    <col min="17" max="17" width="9.5703125" customWidth="1"/>
    <col min="18" max="19" width="5" customWidth="1"/>
    <col min="20" max="20" width="9.140625" customWidth="1"/>
    <col min="21" max="21" width="10.85546875" customWidth="1"/>
    <col min="22" max="22" width="9.7109375" customWidth="1"/>
    <col min="23" max="23" width="8.28515625" customWidth="1"/>
    <col min="24" max="24" width="8.140625" customWidth="1"/>
    <col min="25" max="25" width="12.28515625" customWidth="1"/>
    <col min="26" max="26" width="15.5703125" customWidth="1"/>
    <col min="27" max="27" width="13.140625" customWidth="1"/>
    <col min="28" max="29" width="5" customWidth="1"/>
    <col min="30" max="30" width="9.140625" customWidth="1"/>
  </cols>
  <sheetData>
    <row r="1" spans="1:34" x14ac:dyDescent="0.25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4" x14ac:dyDescent="0.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x14ac:dyDescent="0.25">
      <c r="A3" s="16" t="s">
        <v>84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5" spans="1:34" x14ac:dyDescent="0.25">
      <c r="B5" s="17" t="s">
        <v>9</v>
      </c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7"/>
      <c r="AF5" s="17"/>
      <c r="AG5" s="17"/>
    </row>
    <row r="6" spans="1:34" ht="75.75" customHeight="1" x14ac:dyDescent="0.25">
      <c r="B6" s="19" t="s">
        <v>0</v>
      </c>
      <c r="C6" s="20" t="s">
        <v>10</v>
      </c>
      <c r="D6" s="21" t="s">
        <v>24</v>
      </c>
      <c r="E6" s="22"/>
      <c r="F6" s="22"/>
      <c r="G6" s="22"/>
      <c r="H6" s="22"/>
      <c r="I6" s="23"/>
      <c r="J6" s="25" t="s">
        <v>11</v>
      </c>
      <c r="K6" s="27" t="s">
        <v>12</v>
      </c>
      <c r="L6" s="29" t="s">
        <v>13</v>
      </c>
      <c r="M6" s="24" t="s">
        <v>25</v>
      </c>
      <c r="N6" s="24"/>
      <c r="O6" s="24"/>
      <c r="P6" s="24"/>
      <c r="Q6" s="24"/>
      <c r="R6" s="25" t="s">
        <v>11</v>
      </c>
      <c r="S6" s="27" t="s">
        <v>12</v>
      </c>
      <c r="T6" s="29" t="s">
        <v>13</v>
      </c>
      <c r="U6" s="24" t="s">
        <v>26</v>
      </c>
      <c r="V6" s="24"/>
      <c r="W6" s="24"/>
      <c r="X6" s="24"/>
      <c r="Y6" s="24"/>
      <c r="Z6" s="24"/>
      <c r="AA6" s="24"/>
      <c r="AB6" s="25" t="s">
        <v>11</v>
      </c>
      <c r="AC6" s="27" t="s">
        <v>12</v>
      </c>
      <c r="AD6" s="29" t="s">
        <v>13</v>
      </c>
      <c r="AE6" s="25" t="s">
        <v>11</v>
      </c>
      <c r="AF6" s="27" t="s">
        <v>12</v>
      </c>
      <c r="AG6" s="29" t="s">
        <v>13</v>
      </c>
    </row>
    <row r="7" spans="1:34" ht="225" customHeight="1" x14ac:dyDescent="0.25">
      <c r="B7" s="19"/>
      <c r="C7" s="19"/>
      <c r="D7" s="14" t="s">
        <v>43</v>
      </c>
      <c r="E7" s="14" t="s">
        <v>44</v>
      </c>
      <c r="F7" s="14" t="s">
        <v>45</v>
      </c>
      <c r="G7" s="14" t="s">
        <v>46</v>
      </c>
      <c r="H7" s="14" t="s">
        <v>47</v>
      </c>
      <c r="I7" s="14" t="s">
        <v>48</v>
      </c>
      <c r="J7" s="26"/>
      <c r="K7" s="28"/>
      <c r="L7" s="29"/>
      <c r="M7" s="14" t="s">
        <v>49</v>
      </c>
      <c r="N7" s="14" t="s">
        <v>50</v>
      </c>
      <c r="O7" s="14" t="s">
        <v>51</v>
      </c>
      <c r="P7" s="14" t="s">
        <v>52</v>
      </c>
      <c r="Q7" s="14" t="s">
        <v>53</v>
      </c>
      <c r="R7" s="26"/>
      <c r="S7" s="28"/>
      <c r="T7" s="29"/>
      <c r="U7" s="14" t="s">
        <v>54</v>
      </c>
      <c r="V7" s="14" t="s">
        <v>55</v>
      </c>
      <c r="W7" s="14" t="s">
        <v>56</v>
      </c>
      <c r="X7" s="14" t="s">
        <v>57</v>
      </c>
      <c r="Y7" s="14" t="s">
        <v>58</v>
      </c>
      <c r="Z7" s="14" t="s">
        <v>59</v>
      </c>
      <c r="AA7" s="14" t="s">
        <v>60</v>
      </c>
      <c r="AB7" s="26"/>
      <c r="AC7" s="28"/>
      <c r="AD7" s="29"/>
      <c r="AE7" s="26"/>
      <c r="AF7" s="28"/>
      <c r="AG7" s="29"/>
    </row>
    <row r="8" spans="1:34" ht="31.5" x14ac:dyDescent="0.25">
      <c r="B8" s="1">
        <v>1</v>
      </c>
      <c r="C8" s="43" t="s">
        <v>86</v>
      </c>
      <c r="D8" s="1">
        <v>3</v>
      </c>
      <c r="E8" s="1">
        <v>2</v>
      </c>
      <c r="F8" s="1">
        <v>3</v>
      </c>
      <c r="G8" s="1">
        <v>2</v>
      </c>
      <c r="H8" s="1">
        <v>3</v>
      </c>
      <c r="I8" s="1">
        <v>3</v>
      </c>
      <c r="J8" s="4">
        <f>SUM(D8:I8)</f>
        <v>16</v>
      </c>
      <c r="K8" s="5">
        <f>AVERAGE(D8:I8)</f>
        <v>2.6666666666666665</v>
      </c>
      <c r="L8" s="12" t="str">
        <f>IF(D8="","",VLOOKUP(K8,$K$95:$L$97,2,TRUE))</f>
        <v>ІІІ ур</v>
      </c>
      <c r="M8" s="1">
        <v>3</v>
      </c>
      <c r="N8" s="1">
        <v>3</v>
      </c>
      <c r="O8" s="1">
        <v>3</v>
      </c>
      <c r="P8" s="1">
        <v>3</v>
      </c>
      <c r="Q8" s="1">
        <v>2</v>
      </c>
      <c r="R8" s="4">
        <f>SUM(M8:Q8)</f>
        <v>14</v>
      </c>
      <c r="S8" s="5">
        <f>AVERAGE(M8:Q8)</f>
        <v>2.8</v>
      </c>
      <c r="T8" s="12" t="str">
        <f>IF(M8="","",VLOOKUP(S8,$K$95:$L$97,2,TRUE))</f>
        <v>ІІІ ур</v>
      </c>
      <c r="U8" s="1">
        <v>3</v>
      </c>
      <c r="V8" s="1">
        <v>2</v>
      </c>
      <c r="W8" s="1">
        <v>3</v>
      </c>
      <c r="X8" s="1">
        <v>3</v>
      </c>
      <c r="Y8" s="1">
        <v>3</v>
      </c>
      <c r="Z8" s="1">
        <v>2</v>
      </c>
      <c r="AA8" s="1">
        <v>3</v>
      </c>
      <c r="AB8" s="4">
        <f>SUM(U8:AA8)</f>
        <v>19</v>
      </c>
      <c r="AC8" s="5">
        <f>AVERAGE(U8:AA8)</f>
        <v>2.7142857142857144</v>
      </c>
      <c r="AD8" s="12" t="str">
        <f>IF(U8="","",VLOOKUP(AC8,$K$95:$L$97,2,TRUE))</f>
        <v>ІІІ ур</v>
      </c>
      <c r="AE8" s="7">
        <f>J8+R8+AB8</f>
        <v>49</v>
      </c>
      <c r="AF8" s="6">
        <f>AE8/18</f>
        <v>2.7222222222222223</v>
      </c>
      <c r="AG8" s="12" t="str">
        <f>IF(X8="","",VLOOKUP(AF8,$K$95:$L$97,2,TRUE))</f>
        <v>ІІІ ур</v>
      </c>
    </row>
    <row r="9" spans="1:34" ht="31.5" x14ac:dyDescent="0.25">
      <c r="B9" s="1">
        <v>2</v>
      </c>
      <c r="C9" s="43" t="s">
        <v>87</v>
      </c>
      <c r="D9" s="1">
        <v>1</v>
      </c>
      <c r="E9" s="1">
        <v>2</v>
      </c>
      <c r="F9" s="1">
        <v>1</v>
      </c>
      <c r="G9" s="1">
        <v>2</v>
      </c>
      <c r="H9" s="1">
        <v>1</v>
      </c>
      <c r="I9" s="1">
        <v>2</v>
      </c>
      <c r="J9" s="4">
        <f t="shared" ref="J9:J27" si="0">SUM(D9:I9)</f>
        <v>9</v>
      </c>
      <c r="K9" s="5">
        <f t="shared" ref="K9:K27" si="1">AVERAGE(D9:I9)</f>
        <v>1.5</v>
      </c>
      <c r="L9" s="12" t="str">
        <f>IF(D9="","",VLOOKUP(K9,$K$95:$L$97,2,TRUE))</f>
        <v>І ур</v>
      </c>
      <c r="M9" s="1">
        <v>1</v>
      </c>
      <c r="N9" s="1">
        <v>1</v>
      </c>
      <c r="O9" s="1">
        <v>2</v>
      </c>
      <c r="P9" s="1">
        <v>2</v>
      </c>
      <c r="Q9" s="1">
        <v>1</v>
      </c>
      <c r="R9" s="4">
        <f t="shared" ref="R9:R27" si="2">SUM(M9:Q9)</f>
        <v>7</v>
      </c>
      <c r="S9" s="5">
        <f t="shared" ref="S9:S27" si="3">AVERAGE(M9:Q9)</f>
        <v>1.4</v>
      </c>
      <c r="T9" s="12" t="str">
        <f>IF(M9="","",VLOOKUP(S9,$K$95:$L$97,2,TRUE))</f>
        <v>І ур</v>
      </c>
      <c r="U9" s="1">
        <v>1</v>
      </c>
      <c r="V9" s="1">
        <v>2</v>
      </c>
      <c r="W9" s="1">
        <v>1</v>
      </c>
      <c r="X9" s="1">
        <v>2</v>
      </c>
      <c r="Y9" s="1">
        <v>2</v>
      </c>
      <c r="Z9" s="1">
        <v>1</v>
      </c>
      <c r="AA9" s="1">
        <v>1</v>
      </c>
      <c r="AB9" s="4">
        <f t="shared" ref="AB9:AB27" si="4">SUM(U9:AA9)</f>
        <v>10</v>
      </c>
      <c r="AC9" s="5">
        <f t="shared" ref="AC9:AC27" si="5">AVERAGE(U9:AA9)</f>
        <v>1.4285714285714286</v>
      </c>
      <c r="AD9" s="12" t="str">
        <f>IF(U9="","",VLOOKUP(AC9,$K$95:$L$97,2,TRUE))</f>
        <v>І ур</v>
      </c>
      <c r="AE9" s="7">
        <f t="shared" ref="AE9:AE27" si="6">J9+R9+AB9</f>
        <v>26</v>
      </c>
      <c r="AF9" s="6">
        <f t="shared" ref="AF9:AF27" si="7">AE9/18</f>
        <v>1.4444444444444444</v>
      </c>
      <c r="AG9" s="12" t="str">
        <f>IF(X9="","",VLOOKUP(AF9,$K$95:$L$97,2,TRUE))</f>
        <v>І ур</v>
      </c>
    </row>
    <row r="10" spans="1:34" ht="31.5" x14ac:dyDescent="0.25">
      <c r="B10" s="1">
        <v>3</v>
      </c>
      <c r="C10" s="43" t="s">
        <v>88</v>
      </c>
      <c r="D10" s="1">
        <v>3</v>
      </c>
      <c r="E10" s="1">
        <v>2</v>
      </c>
      <c r="F10" s="1">
        <v>3</v>
      </c>
      <c r="G10" s="1">
        <v>2</v>
      </c>
      <c r="H10" s="1">
        <v>3</v>
      </c>
      <c r="I10" s="1">
        <v>3</v>
      </c>
      <c r="J10" s="4">
        <f t="shared" si="0"/>
        <v>16</v>
      </c>
      <c r="K10" s="5">
        <f t="shared" si="1"/>
        <v>2.6666666666666665</v>
      </c>
      <c r="L10" s="12" t="str">
        <f>IF(D10="","",VLOOKUP(K10,$K$95:$L$97,2,TRUE))</f>
        <v>ІІІ ур</v>
      </c>
      <c r="M10" s="1">
        <v>3</v>
      </c>
      <c r="N10" s="1">
        <v>2</v>
      </c>
      <c r="O10" s="1">
        <v>3</v>
      </c>
      <c r="P10" s="1">
        <v>3</v>
      </c>
      <c r="Q10" s="1">
        <v>3</v>
      </c>
      <c r="R10" s="4">
        <f t="shared" si="2"/>
        <v>14</v>
      </c>
      <c r="S10" s="5">
        <f t="shared" si="3"/>
        <v>2.8</v>
      </c>
      <c r="T10" s="12" t="str">
        <f>IF(M10="","",VLOOKUP(S10,$K$95:$L$97,2,TRUE))</f>
        <v>ІІІ ур</v>
      </c>
      <c r="U10" s="1">
        <v>3</v>
      </c>
      <c r="V10" s="1">
        <v>2</v>
      </c>
      <c r="W10" s="1">
        <v>3</v>
      </c>
      <c r="X10" s="1">
        <v>3</v>
      </c>
      <c r="Y10" s="1">
        <v>2</v>
      </c>
      <c r="Z10" s="1">
        <v>3</v>
      </c>
      <c r="AA10" s="1">
        <v>3</v>
      </c>
      <c r="AB10" s="4">
        <f t="shared" si="4"/>
        <v>19</v>
      </c>
      <c r="AC10" s="5">
        <f t="shared" si="5"/>
        <v>2.7142857142857144</v>
      </c>
      <c r="AD10" s="12" t="str">
        <f>IF(U10="","",VLOOKUP(AC10,$K$95:$L$97,2,TRUE))</f>
        <v>ІІІ ур</v>
      </c>
      <c r="AE10" s="7">
        <f t="shared" si="6"/>
        <v>49</v>
      </c>
      <c r="AF10" s="6">
        <f t="shared" si="7"/>
        <v>2.7222222222222223</v>
      </c>
      <c r="AG10" s="12" t="str">
        <f>IF(X10="","",VLOOKUP(AF10,$K$95:$L$97,2,TRUE))</f>
        <v>ІІІ ур</v>
      </c>
    </row>
    <row r="11" spans="1:34" ht="31.5" x14ac:dyDescent="0.25">
      <c r="B11" s="1">
        <v>4</v>
      </c>
      <c r="C11" s="44" t="s">
        <v>89</v>
      </c>
      <c r="D11" s="1">
        <v>1</v>
      </c>
      <c r="E11" s="1">
        <v>1</v>
      </c>
      <c r="F11" s="1">
        <v>2</v>
      </c>
      <c r="G11" s="1">
        <v>2</v>
      </c>
      <c r="H11" s="1">
        <v>1</v>
      </c>
      <c r="I11" s="1">
        <v>2</v>
      </c>
      <c r="J11" s="4">
        <f t="shared" si="0"/>
        <v>9</v>
      </c>
      <c r="K11" s="5">
        <f t="shared" si="1"/>
        <v>1.5</v>
      </c>
      <c r="L11" s="12" t="str">
        <f>IF(D11="","",VLOOKUP(K11,$K$95:$L$97,2,TRUE))</f>
        <v>І ур</v>
      </c>
      <c r="M11" s="1">
        <v>1</v>
      </c>
      <c r="N11" s="1">
        <v>2</v>
      </c>
      <c r="O11" s="1">
        <v>1</v>
      </c>
      <c r="P11" s="1">
        <v>1</v>
      </c>
      <c r="Q11" s="1">
        <v>2</v>
      </c>
      <c r="R11" s="4">
        <f t="shared" si="2"/>
        <v>7</v>
      </c>
      <c r="S11" s="5">
        <f t="shared" si="3"/>
        <v>1.4</v>
      </c>
      <c r="T11" s="12" t="str">
        <f>IF(M11="","",VLOOKUP(S11,$K$95:$L$97,2,TRUE))</f>
        <v>І ур</v>
      </c>
      <c r="U11" s="1">
        <v>1</v>
      </c>
      <c r="V11" s="1">
        <v>2</v>
      </c>
      <c r="W11" s="1">
        <v>1</v>
      </c>
      <c r="X11" s="1">
        <v>1</v>
      </c>
      <c r="Y11" s="1">
        <v>2</v>
      </c>
      <c r="Z11" s="1">
        <v>1</v>
      </c>
      <c r="AA11" s="1">
        <v>2</v>
      </c>
      <c r="AB11" s="4">
        <f t="shared" si="4"/>
        <v>10</v>
      </c>
      <c r="AC11" s="5">
        <f t="shared" si="5"/>
        <v>1.4285714285714286</v>
      </c>
      <c r="AD11" s="12" t="str">
        <f>IF(U11="","",VLOOKUP(AC11,$K$95:$L$97,2,TRUE))</f>
        <v>І ур</v>
      </c>
      <c r="AE11" s="7">
        <f t="shared" si="6"/>
        <v>26</v>
      </c>
      <c r="AF11" s="6">
        <f t="shared" si="7"/>
        <v>1.4444444444444444</v>
      </c>
      <c r="AG11" s="12" t="str">
        <f>IF(X11="","",VLOOKUP(AF11,$K$95:$L$97,2,TRUE))</f>
        <v>І ур</v>
      </c>
    </row>
    <row r="12" spans="1:34" ht="15.75" x14ac:dyDescent="0.25">
      <c r="B12" s="1">
        <v>5</v>
      </c>
      <c r="C12" s="44" t="s">
        <v>90</v>
      </c>
      <c r="D12" s="1">
        <v>1</v>
      </c>
      <c r="E12" s="1">
        <v>2</v>
      </c>
      <c r="F12" s="1">
        <v>2</v>
      </c>
      <c r="G12" s="1">
        <v>2</v>
      </c>
      <c r="H12" s="1">
        <v>1</v>
      </c>
      <c r="I12" s="1">
        <v>1</v>
      </c>
      <c r="J12" s="4">
        <f t="shared" si="0"/>
        <v>9</v>
      </c>
      <c r="K12" s="5">
        <f t="shared" si="1"/>
        <v>1.5</v>
      </c>
      <c r="L12" s="12" t="str">
        <f>IF(D12="","",VLOOKUP(K12,$K$95:$L$97,2,TRUE))</f>
        <v>І ур</v>
      </c>
      <c r="M12" s="1">
        <v>1</v>
      </c>
      <c r="N12" s="1">
        <v>2</v>
      </c>
      <c r="O12" s="1">
        <v>2</v>
      </c>
      <c r="P12" s="1">
        <v>1</v>
      </c>
      <c r="Q12" s="1">
        <v>1</v>
      </c>
      <c r="R12" s="4">
        <f t="shared" si="2"/>
        <v>7</v>
      </c>
      <c r="S12" s="5">
        <f t="shared" si="3"/>
        <v>1.4</v>
      </c>
      <c r="T12" s="12" t="str">
        <f>IF(M12="","",VLOOKUP(S12,$K$95:$L$97,2,TRUE))</f>
        <v>І ур</v>
      </c>
      <c r="U12" s="1">
        <v>1</v>
      </c>
      <c r="V12" s="1">
        <v>2</v>
      </c>
      <c r="W12" s="1">
        <v>2</v>
      </c>
      <c r="X12" s="1">
        <v>1</v>
      </c>
      <c r="Y12" s="1">
        <v>1</v>
      </c>
      <c r="Z12" s="1">
        <v>2</v>
      </c>
      <c r="AA12" s="1">
        <v>1</v>
      </c>
      <c r="AB12" s="4">
        <f t="shared" si="4"/>
        <v>10</v>
      </c>
      <c r="AC12" s="5">
        <f t="shared" si="5"/>
        <v>1.4285714285714286</v>
      </c>
      <c r="AD12" s="12" t="str">
        <f>IF(U12="","",VLOOKUP(AC12,$K$95:$L$97,2,TRUE))</f>
        <v>І ур</v>
      </c>
      <c r="AE12" s="7">
        <f t="shared" si="6"/>
        <v>26</v>
      </c>
      <c r="AF12" s="6">
        <f t="shared" si="7"/>
        <v>1.4444444444444444</v>
      </c>
      <c r="AG12" s="12" t="str">
        <f>IF(X12="","",VLOOKUP(AF12,$K$95:$L$97,2,TRUE))</f>
        <v>І ур</v>
      </c>
    </row>
    <row r="13" spans="1:34" ht="31.5" x14ac:dyDescent="0.25">
      <c r="B13" s="1">
        <v>6</v>
      </c>
      <c r="C13" s="43" t="s">
        <v>91</v>
      </c>
      <c r="D13" s="1">
        <v>3</v>
      </c>
      <c r="E13" s="1">
        <v>2</v>
      </c>
      <c r="F13" s="1">
        <v>2</v>
      </c>
      <c r="G13" s="1">
        <v>3</v>
      </c>
      <c r="H13" s="1">
        <v>3</v>
      </c>
      <c r="I13" s="1">
        <v>3</v>
      </c>
      <c r="J13" s="4">
        <f t="shared" si="0"/>
        <v>16</v>
      </c>
      <c r="K13" s="5">
        <f t="shared" si="1"/>
        <v>2.6666666666666665</v>
      </c>
      <c r="L13" s="12" t="str">
        <f>IF(D13="","",VLOOKUP(K13,$K$95:$L$97,2,TRUE))</f>
        <v>ІІІ ур</v>
      </c>
      <c r="M13" s="1">
        <v>3</v>
      </c>
      <c r="N13" s="1">
        <v>3</v>
      </c>
      <c r="O13" s="1">
        <v>3</v>
      </c>
      <c r="P13" s="1">
        <v>3</v>
      </c>
      <c r="Q13" s="1">
        <v>3</v>
      </c>
      <c r="R13" s="4">
        <f t="shared" si="2"/>
        <v>15</v>
      </c>
      <c r="S13" s="5">
        <f t="shared" si="3"/>
        <v>3</v>
      </c>
      <c r="T13" s="12" t="str">
        <f>IF(M13="","",VLOOKUP(S13,$K$95:$L$97,2,TRUE))</f>
        <v>ІІІ ур</v>
      </c>
      <c r="U13" s="1">
        <v>3</v>
      </c>
      <c r="V13" s="1">
        <v>2</v>
      </c>
      <c r="W13" s="1">
        <v>3</v>
      </c>
      <c r="X13" s="1">
        <v>3</v>
      </c>
      <c r="Y13" s="1">
        <v>3</v>
      </c>
      <c r="Z13" s="1">
        <v>2</v>
      </c>
      <c r="AA13" s="1">
        <v>3</v>
      </c>
      <c r="AB13" s="4">
        <f t="shared" si="4"/>
        <v>19</v>
      </c>
      <c r="AC13" s="5">
        <f t="shared" si="5"/>
        <v>2.7142857142857144</v>
      </c>
      <c r="AD13" s="12" t="str">
        <f>IF(U13="","",VLOOKUP(AC13,$K$95:$L$97,2,TRUE))</f>
        <v>ІІІ ур</v>
      </c>
      <c r="AE13" s="7">
        <f t="shared" si="6"/>
        <v>50</v>
      </c>
      <c r="AF13" s="6">
        <f t="shared" si="7"/>
        <v>2.7777777777777777</v>
      </c>
      <c r="AG13" s="12" t="str">
        <f>IF(X13="","",VLOOKUP(AF13,$K$95:$L$97,2,TRUE))</f>
        <v>ІІІ ур</v>
      </c>
    </row>
    <row r="14" spans="1:34" ht="31.5" x14ac:dyDescent="0.25">
      <c r="B14" s="1">
        <v>7</v>
      </c>
      <c r="C14" s="44" t="s">
        <v>92</v>
      </c>
      <c r="D14" s="1">
        <v>1</v>
      </c>
      <c r="E14" s="1">
        <v>2</v>
      </c>
      <c r="F14" s="1">
        <v>1</v>
      </c>
      <c r="G14" s="1">
        <v>2</v>
      </c>
      <c r="H14" s="1">
        <v>1</v>
      </c>
      <c r="I14" s="1">
        <v>1</v>
      </c>
      <c r="J14" s="4">
        <f t="shared" si="0"/>
        <v>8</v>
      </c>
      <c r="K14" s="5">
        <f t="shared" si="1"/>
        <v>1.3333333333333333</v>
      </c>
      <c r="L14" s="12" t="str">
        <f>IF(D14="","",VLOOKUP(K14,$K$95:$L$97,2,TRUE))</f>
        <v>І ур</v>
      </c>
      <c r="M14" s="1">
        <v>1</v>
      </c>
      <c r="N14" s="1">
        <v>2</v>
      </c>
      <c r="O14" s="1">
        <v>1</v>
      </c>
      <c r="P14" s="1">
        <v>1</v>
      </c>
      <c r="Q14" s="1">
        <v>2</v>
      </c>
      <c r="R14" s="4">
        <f t="shared" si="2"/>
        <v>7</v>
      </c>
      <c r="S14" s="5">
        <f t="shared" si="3"/>
        <v>1.4</v>
      </c>
      <c r="T14" s="12" t="str">
        <f>IF(M14="","",VLOOKUP(S14,$K$95:$L$97,2,TRUE))</f>
        <v>І ур</v>
      </c>
      <c r="U14" s="1">
        <v>1</v>
      </c>
      <c r="V14" s="1">
        <v>2</v>
      </c>
      <c r="W14" s="1">
        <v>1</v>
      </c>
      <c r="X14" s="1">
        <v>2</v>
      </c>
      <c r="Y14" s="1">
        <v>1</v>
      </c>
      <c r="Z14" s="1">
        <v>1</v>
      </c>
      <c r="AA14" s="1">
        <v>2</v>
      </c>
      <c r="AB14" s="4">
        <f t="shared" si="4"/>
        <v>10</v>
      </c>
      <c r="AC14" s="5">
        <f t="shared" si="5"/>
        <v>1.4285714285714286</v>
      </c>
      <c r="AD14" s="12" t="str">
        <f>IF(U14="","",VLOOKUP(AC14,$K$95:$L$97,2,TRUE))</f>
        <v>І ур</v>
      </c>
      <c r="AE14" s="7">
        <f t="shared" si="6"/>
        <v>25</v>
      </c>
      <c r="AF14" s="6">
        <f t="shared" si="7"/>
        <v>1.3888888888888888</v>
      </c>
      <c r="AG14" s="12" t="str">
        <f>IF(X14="","",VLOOKUP(AF14,$K$95:$L$97,2,TRUE))</f>
        <v>І ур</v>
      </c>
    </row>
    <row r="15" spans="1:34" ht="15.75" x14ac:dyDescent="0.25">
      <c r="B15" s="1">
        <v>8</v>
      </c>
      <c r="C15" s="43" t="s">
        <v>93</v>
      </c>
      <c r="D15" s="1">
        <v>3</v>
      </c>
      <c r="E15" s="1">
        <v>2</v>
      </c>
      <c r="F15" s="1">
        <v>3</v>
      </c>
      <c r="G15" s="1">
        <v>3</v>
      </c>
      <c r="H15" s="1">
        <v>3</v>
      </c>
      <c r="I15" s="1">
        <v>2</v>
      </c>
      <c r="J15" s="4">
        <f t="shared" si="0"/>
        <v>16</v>
      </c>
      <c r="K15" s="5">
        <f t="shared" si="1"/>
        <v>2.6666666666666665</v>
      </c>
      <c r="L15" s="12" t="str">
        <f>IF(D15="","",VLOOKUP(K15,$K$95:$L$97,2,TRUE))</f>
        <v>ІІІ ур</v>
      </c>
      <c r="M15" s="1">
        <v>3</v>
      </c>
      <c r="N15" s="1">
        <v>2</v>
      </c>
      <c r="O15" s="1">
        <v>3</v>
      </c>
      <c r="P15" s="1">
        <v>3</v>
      </c>
      <c r="Q15" s="1">
        <v>2</v>
      </c>
      <c r="R15" s="4">
        <f t="shared" si="2"/>
        <v>13</v>
      </c>
      <c r="S15" s="5">
        <f t="shared" si="3"/>
        <v>2.6</v>
      </c>
      <c r="T15" s="12" t="str">
        <f>IF(M15="","",VLOOKUP(S15,$K$95:$L$97,2,TRUE))</f>
        <v>ІІІ ур</v>
      </c>
      <c r="U15" s="1">
        <v>3</v>
      </c>
      <c r="V15" s="1">
        <v>2</v>
      </c>
      <c r="W15" s="1">
        <v>3</v>
      </c>
      <c r="X15" s="1">
        <v>3</v>
      </c>
      <c r="Y15" s="1">
        <v>2</v>
      </c>
      <c r="Z15" s="1">
        <v>3</v>
      </c>
      <c r="AA15" s="1">
        <v>3</v>
      </c>
      <c r="AB15" s="4">
        <f t="shared" si="4"/>
        <v>19</v>
      </c>
      <c r="AC15" s="5">
        <f t="shared" si="5"/>
        <v>2.7142857142857144</v>
      </c>
      <c r="AD15" s="12" t="str">
        <f>IF(U15="","",VLOOKUP(AC15,$K$95:$L$97,2,TRUE))</f>
        <v>ІІІ ур</v>
      </c>
      <c r="AE15" s="7">
        <f t="shared" si="6"/>
        <v>48</v>
      </c>
      <c r="AF15" s="6">
        <f t="shared" si="7"/>
        <v>2.6666666666666665</v>
      </c>
      <c r="AG15" s="12" t="str">
        <f>IF(X15="","",VLOOKUP(AF15,$K$95:$L$97,2,TRUE))</f>
        <v>ІІІ ур</v>
      </c>
    </row>
    <row r="16" spans="1:34" ht="31.5" x14ac:dyDescent="0.25">
      <c r="B16" s="1">
        <v>9</v>
      </c>
      <c r="C16" s="43" t="s">
        <v>94</v>
      </c>
      <c r="D16" s="1">
        <v>2</v>
      </c>
      <c r="E16" s="1">
        <v>3</v>
      </c>
      <c r="F16" s="1">
        <v>3</v>
      </c>
      <c r="G16" s="1">
        <v>2</v>
      </c>
      <c r="H16" s="1">
        <v>3</v>
      </c>
      <c r="I16" s="1">
        <v>3</v>
      </c>
      <c r="J16" s="4">
        <f t="shared" si="0"/>
        <v>16</v>
      </c>
      <c r="K16" s="5">
        <f t="shared" si="1"/>
        <v>2.6666666666666665</v>
      </c>
      <c r="L16" s="12" t="str">
        <f>IF(D16="","",VLOOKUP(K16,$K$95:$L$97,2,TRUE))</f>
        <v>ІІІ ур</v>
      </c>
      <c r="M16" s="1">
        <v>3</v>
      </c>
      <c r="N16" s="1">
        <v>2</v>
      </c>
      <c r="O16" s="1">
        <v>3</v>
      </c>
      <c r="P16" s="1">
        <v>3</v>
      </c>
      <c r="Q16" s="1">
        <v>2</v>
      </c>
      <c r="R16" s="4">
        <f t="shared" si="2"/>
        <v>13</v>
      </c>
      <c r="S16" s="5">
        <f t="shared" si="3"/>
        <v>2.6</v>
      </c>
      <c r="T16" s="12" t="str">
        <f>IF(M16="","",VLOOKUP(S16,$K$95:$L$97,2,TRUE))</f>
        <v>ІІІ ур</v>
      </c>
      <c r="U16" s="1">
        <v>2</v>
      </c>
      <c r="V16" s="1">
        <v>3</v>
      </c>
      <c r="W16" s="1">
        <v>3</v>
      </c>
      <c r="X16" s="1">
        <v>3</v>
      </c>
      <c r="Y16" s="1">
        <v>2</v>
      </c>
      <c r="Z16" s="1">
        <v>3</v>
      </c>
      <c r="AA16" s="1">
        <v>3</v>
      </c>
      <c r="AB16" s="4">
        <f t="shared" si="4"/>
        <v>19</v>
      </c>
      <c r="AC16" s="5">
        <f t="shared" si="5"/>
        <v>2.7142857142857144</v>
      </c>
      <c r="AD16" s="12" t="str">
        <f>IF(U16="","",VLOOKUP(AC16,$K$95:$L$97,2,TRUE))</f>
        <v>ІІІ ур</v>
      </c>
      <c r="AE16" s="7">
        <f t="shared" si="6"/>
        <v>48</v>
      </c>
      <c r="AF16" s="6">
        <f t="shared" si="7"/>
        <v>2.6666666666666665</v>
      </c>
      <c r="AG16" s="12" t="str">
        <f>IF(X16="","",VLOOKUP(AF16,$K$95:$L$97,2,TRUE))</f>
        <v>ІІІ ур</v>
      </c>
    </row>
    <row r="17" spans="2:33" ht="15.75" x14ac:dyDescent="0.25">
      <c r="B17" s="1">
        <v>10</v>
      </c>
      <c r="C17" s="43" t="s">
        <v>95</v>
      </c>
      <c r="D17" s="1">
        <v>1</v>
      </c>
      <c r="E17" s="1">
        <v>2</v>
      </c>
      <c r="F17" s="1">
        <v>1</v>
      </c>
      <c r="G17" s="1">
        <v>1</v>
      </c>
      <c r="H17" s="1">
        <v>2</v>
      </c>
      <c r="I17" s="1">
        <v>1</v>
      </c>
      <c r="J17" s="4">
        <f t="shared" si="0"/>
        <v>8</v>
      </c>
      <c r="K17" s="5">
        <f t="shared" si="1"/>
        <v>1.3333333333333333</v>
      </c>
      <c r="L17" s="12" t="str">
        <f>IF(D17="","",VLOOKUP(K17,$K$95:$L$97,2,TRUE))</f>
        <v>І ур</v>
      </c>
      <c r="M17" s="1">
        <v>1</v>
      </c>
      <c r="N17" s="1">
        <v>2</v>
      </c>
      <c r="O17" s="1">
        <v>1</v>
      </c>
      <c r="P17" s="1">
        <v>2</v>
      </c>
      <c r="Q17" s="1">
        <v>1</v>
      </c>
      <c r="R17" s="4">
        <f t="shared" si="2"/>
        <v>7</v>
      </c>
      <c r="S17" s="5">
        <f t="shared" si="3"/>
        <v>1.4</v>
      </c>
      <c r="T17" s="12" t="str">
        <f>IF(M17="","",VLOOKUP(S17,$K$95:$L$97,2,TRUE))</f>
        <v>І ур</v>
      </c>
      <c r="U17" s="1">
        <v>1</v>
      </c>
      <c r="V17" s="1">
        <v>2</v>
      </c>
      <c r="W17" s="1">
        <v>1</v>
      </c>
      <c r="X17" s="1">
        <v>1</v>
      </c>
      <c r="Y17" s="1">
        <v>2</v>
      </c>
      <c r="Z17" s="1">
        <v>1</v>
      </c>
      <c r="AA17" s="1">
        <v>1</v>
      </c>
      <c r="AB17" s="4">
        <f t="shared" si="4"/>
        <v>9</v>
      </c>
      <c r="AC17" s="5">
        <f t="shared" si="5"/>
        <v>1.2857142857142858</v>
      </c>
      <c r="AD17" s="12" t="str">
        <f>IF(U17="","",VLOOKUP(AC17,$K$95:$L$97,2,TRUE))</f>
        <v>І ур</v>
      </c>
      <c r="AE17" s="7">
        <f t="shared" si="6"/>
        <v>24</v>
      </c>
      <c r="AF17" s="6">
        <f t="shared" si="7"/>
        <v>1.3333333333333333</v>
      </c>
      <c r="AG17" s="12" t="str">
        <f>IF(X17="","",VLOOKUP(AF17,$K$95:$L$97,2,TRUE))</f>
        <v>І ур</v>
      </c>
    </row>
    <row r="18" spans="2:33" ht="31.5" x14ac:dyDescent="0.25">
      <c r="B18" s="1">
        <v>11</v>
      </c>
      <c r="C18" s="43" t="s">
        <v>96</v>
      </c>
      <c r="D18" s="1">
        <v>2</v>
      </c>
      <c r="E18" s="1">
        <v>3</v>
      </c>
      <c r="F18" s="1">
        <v>2</v>
      </c>
      <c r="G18" s="1">
        <v>3</v>
      </c>
      <c r="H18" s="1">
        <v>3</v>
      </c>
      <c r="I18" s="1">
        <v>3</v>
      </c>
      <c r="J18" s="4">
        <f t="shared" si="0"/>
        <v>16</v>
      </c>
      <c r="K18" s="5">
        <f t="shared" si="1"/>
        <v>2.6666666666666665</v>
      </c>
      <c r="L18" s="12" t="str">
        <f>IF(D18="","",VLOOKUP(K18,$K$95:$L$97,2,TRUE))</f>
        <v>ІІІ ур</v>
      </c>
      <c r="M18" s="1">
        <v>3</v>
      </c>
      <c r="N18" s="1">
        <v>2</v>
      </c>
      <c r="O18" s="1">
        <v>3</v>
      </c>
      <c r="P18" s="1">
        <v>3</v>
      </c>
      <c r="Q18" s="1">
        <v>2</v>
      </c>
      <c r="R18" s="4">
        <f t="shared" si="2"/>
        <v>13</v>
      </c>
      <c r="S18" s="5">
        <f t="shared" si="3"/>
        <v>2.6</v>
      </c>
      <c r="T18" s="12" t="str">
        <f>IF(M18="","",VLOOKUP(S18,$K$95:$L$97,2,TRUE))</f>
        <v>ІІІ ур</v>
      </c>
      <c r="U18" s="1">
        <v>3</v>
      </c>
      <c r="V18" s="1">
        <v>2</v>
      </c>
      <c r="W18" s="1">
        <v>3</v>
      </c>
      <c r="X18" s="1">
        <v>3</v>
      </c>
      <c r="Y18" s="1">
        <v>2</v>
      </c>
      <c r="Z18" s="1">
        <v>3</v>
      </c>
      <c r="AA18" s="1">
        <v>3</v>
      </c>
      <c r="AB18" s="4">
        <f t="shared" si="4"/>
        <v>19</v>
      </c>
      <c r="AC18" s="5">
        <f t="shared" si="5"/>
        <v>2.7142857142857144</v>
      </c>
      <c r="AD18" s="12" t="str">
        <f>IF(U18="","",VLOOKUP(AC18,$K$95:$L$97,2,TRUE))</f>
        <v>ІІІ ур</v>
      </c>
      <c r="AE18" s="7">
        <f t="shared" si="6"/>
        <v>48</v>
      </c>
      <c r="AF18" s="6">
        <f t="shared" si="7"/>
        <v>2.6666666666666665</v>
      </c>
      <c r="AG18" s="12" t="str">
        <f>IF(X18="","",VLOOKUP(AF18,$K$95:$L$97,2,TRUE))</f>
        <v>ІІІ ур</v>
      </c>
    </row>
    <row r="19" spans="2:33" ht="31.5" x14ac:dyDescent="0.25">
      <c r="B19" s="1">
        <v>12</v>
      </c>
      <c r="C19" s="43" t="s">
        <v>97</v>
      </c>
      <c r="D19" s="1">
        <v>1</v>
      </c>
      <c r="E19" s="1">
        <v>2</v>
      </c>
      <c r="F19" s="1">
        <v>2</v>
      </c>
      <c r="G19" s="1">
        <v>2</v>
      </c>
      <c r="H19" s="1">
        <v>1</v>
      </c>
      <c r="I19" s="1">
        <v>1</v>
      </c>
      <c r="J19" s="4">
        <f t="shared" si="0"/>
        <v>9</v>
      </c>
      <c r="K19" s="5">
        <f t="shared" si="1"/>
        <v>1.5</v>
      </c>
      <c r="L19" s="12" t="str">
        <f>IF(D19="","",VLOOKUP(K19,$K$95:$L$97,2,TRUE))</f>
        <v>І ур</v>
      </c>
      <c r="M19" s="1">
        <v>1</v>
      </c>
      <c r="N19" s="1">
        <v>2</v>
      </c>
      <c r="O19" s="1">
        <v>1</v>
      </c>
      <c r="P19" s="1">
        <v>1</v>
      </c>
      <c r="Q19" s="1">
        <v>1</v>
      </c>
      <c r="R19" s="4">
        <f t="shared" si="2"/>
        <v>6</v>
      </c>
      <c r="S19" s="5">
        <f t="shared" si="3"/>
        <v>1.2</v>
      </c>
      <c r="T19" s="12" t="str">
        <f>IF(M19="","",VLOOKUP(S19,$K$95:$L$97,2,TRUE))</f>
        <v>І ур</v>
      </c>
      <c r="U19" s="1">
        <v>1</v>
      </c>
      <c r="V19" s="1">
        <v>2</v>
      </c>
      <c r="W19" s="1">
        <v>1</v>
      </c>
      <c r="X19" s="1">
        <v>2</v>
      </c>
      <c r="Y19" s="1">
        <v>1</v>
      </c>
      <c r="Z19" s="1">
        <v>1</v>
      </c>
      <c r="AA19" s="1">
        <v>1</v>
      </c>
      <c r="AB19" s="4">
        <f t="shared" si="4"/>
        <v>9</v>
      </c>
      <c r="AC19" s="5">
        <f t="shared" si="5"/>
        <v>1.2857142857142858</v>
      </c>
      <c r="AD19" s="12" t="str">
        <f>IF(U19="","",VLOOKUP(AC19,$K$95:$L$97,2,TRUE))</f>
        <v>І ур</v>
      </c>
      <c r="AE19" s="7">
        <f t="shared" si="6"/>
        <v>24</v>
      </c>
      <c r="AF19" s="6">
        <f t="shared" si="7"/>
        <v>1.3333333333333333</v>
      </c>
      <c r="AG19" s="12" t="str">
        <f>IF(X19="","",VLOOKUP(AF19,$K$95:$L$97,2,TRUE))</f>
        <v>І ур</v>
      </c>
    </row>
    <row r="20" spans="2:33" ht="15.75" x14ac:dyDescent="0.25">
      <c r="B20" s="1">
        <v>13</v>
      </c>
      <c r="C20" s="43" t="s">
        <v>98</v>
      </c>
      <c r="D20" s="1">
        <v>3</v>
      </c>
      <c r="E20" s="1">
        <v>2</v>
      </c>
      <c r="F20" s="1">
        <v>3</v>
      </c>
      <c r="G20" s="1">
        <v>3</v>
      </c>
      <c r="H20" s="1">
        <v>3</v>
      </c>
      <c r="I20" s="1">
        <v>2</v>
      </c>
      <c r="J20" s="4">
        <f t="shared" si="0"/>
        <v>16</v>
      </c>
      <c r="K20" s="5">
        <f t="shared" si="1"/>
        <v>2.6666666666666665</v>
      </c>
      <c r="L20" s="12" t="str">
        <f>IF(D20="","",VLOOKUP(K20,$K$95:$L$97,2,TRUE))</f>
        <v>ІІІ ур</v>
      </c>
      <c r="M20" s="1">
        <v>2</v>
      </c>
      <c r="N20" s="1">
        <v>3</v>
      </c>
      <c r="O20" s="1">
        <v>3</v>
      </c>
      <c r="P20" s="1">
        <v>3</v>
      </c>
      <c r="Q20" s="1">
        <v>2</v>
      </c>
      <c r="R20" s="4">
        <f t="shared" si="2"/>
        <v>13</v>
      </c>
      <c r="S20" s="5">
        <f t="shared" si="3"/>
        <v>2.6</v>
      </c>
      <c r="T20" s="12" t="str">
        <f>IF(M20="","",VLOOKUP(S20,$K$95:$L$97,2,TRUE))</f>
        <v>ІІІ ур</v>
      </c>
      <c r="U20" s="1">
        <v>3</v>
      </c>
      <c r="V20" s="1">
        <v>2</v>
      </c>
      <c r="W20" s="1">
        <v>3</v>
      </c>
      <c r="X20" s="1">
        <v>3</v>
      </c>
      <c r="Y20" s="1">
        <v>3</v>
      </c>
      <c r="Z20" s="1">
        <v>2</v>
      </c>
      <c r="AA20" s="1">
        <v>3</v>
      </c>
      <c r="AB20" s="4">
        <f t="shared" si="4"/>
        <v>19</v>
      </c>
      <c r="AC20" s="5">
        <f t="shared" si="5"/>
        <v>2.7142857142857144</v>
      </c>
      <c r="AD20" s="12" t="str">
        <f>IF(U20="","",VLOOKUP(AC20,$K$95:$L$97,2,TRUE))</f>
        <v>ІІІ ур</v>
      </c>
      <c r="AE20" s="7">
        <f t="shared" si="6"/>
        <v>48</v>
      </c>
      <c r="AF20" s="6">
        <f t="shared" si="7"/>
        <v>2.6666666666666665</v>
      </c>
      <c r="AG20" s="12" t="str">
        <f>IF(X20="","",VLOOKUP(AF20,$K$95:$L$97,2,TRUE))</f>
        <v>ІІІ ур</v>
      </c>
    </row>
    <row r="21" spans="2:33" ht="31.5" x14ac:dyDescent="0.25">
      <c r="B21" s="1">
        <v>14</v>
      </c>
      <c r="C21" s="43" t="s">
        <v>99</v>
      </c>
      <c r="D21" s="1">
        <v>1</v>
      </c>
      <c r="E21" s="1">
        <v>2</v>
      </c>
      <c r="F21" s="1">
        <v>1</v>
      </c>
      <c r="G21" s="1">
        <v>1</v>
      </c>
      <c r="H21" s="1">
        <v>1</v>
      </c>
      <c r="I21" s="1">
        <v>1</v>
      </c>
      <c r="J21" s="4">
        <f t="shared" si="0"/>
        <v>7</v>
      </c>
      <c r="K21" s="5">
        <f t="shared" si="1"/>
        <v>1.1666666666666667</v>
      </c>
      <c r="L21" s="12" t="str">
        <f>IF(D21="","",VLOOKUP(K21,$K$95:$L$97,2,TRUE))</f>
        <v>І ур</v>
      </c>
      <c r="M21" s="1">
        <v>1</v>
      </c>
      <c r="N21" s="1">
        <v>2</v>
      </c>
      <c r="O21" s="1">
        <v>1</v>
      </c>
      <c r="P21" s="1">
        <v>2</v>
      </c>
      <c r="Q21" s="1">
        <v>1</v>
      </c>
      <c r="R21" s="4">
        <f t="shared" si="2"/>
        <v>7</v>
      </c>
      <c r="S21" s="5">
        <f t="shared" si="3"/>
        <v>1.4</v>
      </c>
      <c r="T21" s="12" t="str">
        <f>IF(M21="","",VLOOKUP(S21,$K$95:$L$97,2,TRUE))</f>
        <v>І ур</v>
      </c>
      <c r="U21" s="1">
        <v>1</v>
      </c>
      <c r="V21" s="1">
        <v>2</v>
      </c>
      <c r="W21" s="1">
        <v>1</v>
      </c>
      <c r="X21" s="1">
        <v>1</v>
      </c>
      <c r="Y21" s="1">
        <v>2</v>
      </c>
      <c r="Z21" s="1">
        <v>1</v>
      </c>
      <c r="AA21" s="1">
        <v>1</v>
      </c>
      <c r="AB21" s="4">
        <f t="shared" si="4"/>
        <v>9</v>
      </c>
      <c r="AC21" s="5">
        <f t="shared" si="5"/>
        <v>1.2857142857142858</v>
      </c>
      <c r="AD21" s="12" t="str">
        <f>IF(U21="","",VLOOKUP(AC21,$K$95:$L$97,2,TRUE))</f>
        <v>І ур</v>
      </c>
      <c r="AE21" s="7">
        <f t="shared" si="6"/>
        <v>23</v>
      </c>
      <c r="AF21" s="6">
        <f t="shared" si="7"/>
        <v>1.2777777777777777</v>
      </c>
      <c r="AG21" s="12" t="str">
        <f>IF(X21="","",VLOOKUP(AF21,$K$95:$L$97,2,TRUE))</f>
        <v>І ур</v>
      </c>
    </row>
    <row r="22" spans="2:33" ht="31.5" x14ac:dyDescent="0.25">
      <c r="B22" s="1">
        <v>15</v>
      </c>
      <c r="C22" s="43" t="s">
        <v>100</v>
      </c>
      <c r="D22" s="1">
        <v>2</v>
      </c>
      <c r="E22" s="1">
        <v>3</v>
      </c>
      <c r="F22" s="1">
        <v>1</v>
      </c>
      <c r="G22" s="1">
        <v>2</v>
      </c>
      <c r="H22" s="1">
        <v>2</v>
      </c>
      <c r="I22" s="1">
        <v>1</v>
      </c>
      <c r="J22" s="4">
        <f t="shared" si="0"/>
        <v>11</v>
      </c>
      <c r="K22" s="5">
        <f t="shared" si="1"/>
        <v>1.8333333333333333</v>
      </c>
      <c r="L22" s="12" t="str">
        <f>IF(D22="","",VLOOKUP(K22,$K$95:$L$97,2,TRUE))</f>
        <v>ІІ ур</v>
      </c>
      <c r="M22" s="1">
        <v>1</v>
      </c>
      <c r="N22" s="1">
        <v>2</v>
      </c>
      <c r="O22" s="1">
        <v>1</v>
      </c>
      <c r="P22" s="1">
        <v>3</v>
      </c>
      <c r="Q22" s="1">
        <v>2</v>
      </c>
      <c r="R22" s="4">
        <f t="shared" si="2"/>
        <v>9</v>
      </c>
      <c r="S22" s="5">
        <f t="shared" si="3"/>
        <v>1.8</v>
      </c>
      <c r="T22" s="12" t="str">
        <f>IF(M22="","",VLOOKUP(S22,$K$95:$L$97,2,TRUE))</f>
        <v>ІІ ур</v>
      </c>
      <c r="U22" s="1">
        <v>3</v>
      </c>
      <c r="V22" s="1">
        <v>2</v>
      </c>
      <c r="W22" s="1">
        <v>3</v>
      </c>
      <c r="X22" s="1">
        <v>2</v>
      </c>
      <c r="Y22" s="1">
        <v>2</v>
      </c>
      <c r="Z22" s="1">
        <v>2</v>
      </c>
      <c r="AA22" s="1">
        <v>2</v>
      </c>
      <c r="AB22" s="4">
        <f t="shared" si="4"/>
        <v>16</v>
      </c>
      <c r="AC22" s="5">
        <f t="shared" si="5"/>
        <v>2.2857142857142856</v>
      </c>
      <c r="AD22" s="12" t="str">
        <f>IF(U22="","",VLOOKUP(AC22,$K$95:$L$97,2,TRUE))</f>
        <v>ІІ ур</v>
      </c>
      <c r="AE22" s="7">
        <f t="shared" si="6"/>
        <v>36</v>
      </c>
      <c r="AF22" s="6">
        <f t="shared" si="7"/>
        <v>2</v>
      </c>
      <c r="AG22" s="12" t="str">
        <f>IF(X22="","",VLOOKUP(AF22,$K$95:$L$97,2,TRUE))</f>
        <v>ІІ ур</v>
      </c>
    </row>
    <row r="23" spans="2:33" ht="15.75" x14ac:dyDescent="0.25">
      <c r="B23" s="1">
        <v>16</v>
      </c>
      <c r="C23" s="43" t="s">
        <v>101</v>
      </c>
      <c r="D23" s="1">
        <v>2</v>
      </c>
      <c r="E23" s="1">
        <v>2</v>
      </c>
      <c r="F23" s="1">
        <v>2</v>
      </c>
      <c r="G23" s="1">
        <v>3</v>
      </c>
      <c r="H23" s="1">
        <v>2</v>
      </c>
      <c r="I23" s="1">
        <v>2</v>
      </c>
      <c r="J23" s="4">
        <f t="shared" si="0"/>
        <v>13</v>
      </c>
      <c r="K23" s="5">
        <f t="shared" si="1"/>
        <v>2.1666666666666665</v>
      </c>
      <c r="L23" s="12" t="str">
        <f>IF(D23="","",VLOOKUP(K23,$K$95:$L$97,2,TRUE))</f>
        <v>ІІ ур</v>
      </c>
      <c r="M23" s="1">
        <v>2</v>
      </c>
      <c r="N23" s="1">
        <v>3</v>
      </c>
      <c r="O23" s="1">
        <v>2</v>
      </c>
      <c r="P23" s="1">
        <v>2</v>
      </c>
      <c r="Q23" s="1">
        <v>2</v>
      </c>
      <c r="R23" s="4">
        <f t="shared" si="2"/>
        <v>11</v>
      </c>
      <c r="S23" s="5">
        <f t="shared" si="3"/>
        <v>2.2000000000000002</v>
      </c>
      <c r="T23" s="12" t="str">
        <f>IF(M23="","",VLOOKUP(S23,$K$95:$L$97,2,TRUE))</f>
        <v>ІІ ур</v>
      </c>
      <c r="U23" s="1">
        <v>2</v>
      </c>
      <c r="V23" s="1">
        <v>2</v>
      </c>
      <c r="W23" s="1">
        <v>3</v>
      </c>
      <c r="X23" s="1">
        <v>2</v>
      </c>
      <c r="Y23" s="1">
        <v>2</v>
      </c>
      <c r="Z23" s="1">
        <v>2</v>
      </c>
      <c r="AA23" s="1">
        <v>2</v>
      </c>
      <c r="AB23" s="4">
        <f t="shared" si="4"/>
        <v>15</v>
      </c>
      <c r="AC23" s="5">
        <f t="shared" si="5"/>
        <v>2.1428571428571428</v>
      </c>
      <c r="AD23" s="12" t="str">
        <f>IF(U23="","",VLOOKUP(AC23,$K$95:$L$97,2,TRUE))</f>
        <v>ІІ ур</v>
      </c>
      <c r="AE23" s="7">
        <f t="shared" si="6"/>
        <v>39</v>
      </c>
      <c r="AF23" s="6">
        <f t="shared" si="7"/>
        <v>2.1666666666666665</v>
      </c>
      <c r="AG23" s="12" t="str">
        <f>IF(X23="","",VLOOKUP(AF23,$K$95:$L$97,2,TRUE))</f>
        <v>ІІ ур</v>
      </c>
    </row>
    <row r="24" spans="2:33" ht="31.5" x14ac:dyDescent="0.25">
      <c r="B24" s="1">
        <v>17</v>
      </c>
      <c r="C24" s="43" t="s">
        <v>102</v>
      </c>
      <c r="D24" s="1">
        <v>2</v>
      </c>
      <c r="E24" s="1">
        <v>1</v>
      </c>
      <c r="F24" s="1">
        <v>3</v>
      </c>
      <c r="G24" s="1">
        <v>1</v>
      </c>
      <c r="H24" s="1">
        <v>2</v>
      </c>
      <c r="I24" s="1">
        <v>2</v>
      </c>
      <c r="J24" s="4">
        <f t="shared" si="0"/>
        <v>11</v>
      </c>
      <c r="K24" s="5">
        <f t="shared" si="1"/>
        <v>1.8333333333333333</v>
      </c>
      <c r="L24" s="12" t="str">
        <f>IF(D24="","",VLOOKUP(K24,$K$95:$L$97,2,TRUE))</f>
        <v>ІІ ур</v>
      </c>
      <c r="M24" s="1">
        <v>2</v>
      </c>
      <c r="N24" s="1">
        <v>3</v>
      </c>
      <c r="O24" s="1">
        <v>2</v>
      </c>
      <c r="P24" s="1">
        <v>2</v>
      </c>
      <c r="Q24" s="1">
        <v>3</v>
      </c>
      <c r="R24" s="4">
        <f t="shared" si="2"/>
        <v>12</v>
      </c>
      <c r="S24" s="5">
        <f t="shared" si="3"/>
        <v>2.4</v>
      </c>
      <c r="T24" s="12" t="str">
        <f>IF(M24="","",VLOOKUP(S24,$K$95:$L$97,2,TRUE))</f>
        <v>ІІ ур</v>
      </c>
      <c r="U24" s="1">
        <v>2</v>
      </c>
      <c r="V24" s="1">
        <v>3</v>
      </c>
      <c r="W24" s="1">
        <v>3</v>
      </c>
      <c r="X24" s="1">
        <v>2</v>
      </c>
      <c r="Y24" s="1">
        <v>2</v>
      </c>
      <c r="Z24" s="1">
        <v>3</v>
      </c>
      <c r="AA24" s="1">
        <v>2</v>
      </c>
      <c r="AB24" s="4">
        <f t="shared" si="4"/>
        <v>17</v>
      </c>
      <c r="AC24" s="5">
        <f t="shared" si="5"/>
        <v>2.4285714285714284</v>
      </c>
      <c r="AD24" s="12" t="str">
        <f>IF(U24="","",VLOOKUP(AC24,$K$95:$L$97,2,TRUE))</f>
        <v>ІІ ур</v>
      </c>
      <c r="AE24" s="7">
        <f t="shared" si="6"/>
        <v>40</v>
      </c>
      <c r="AF24" s="6">
        <f t="shared" si="7"/>
        <v>2.2222222222222223</v>
      </c>
      <c r="AG24" s="12" t="str">
        <f>IF(X24="","",VLOOKUP(AF24,$K$95:$L$97,2,TRUE))</f>
        <v>ІІ ур</v>
      </c>
    </row>
    <row r="25" spans="2:33" ht="15.75" x14ac:dyDescent="0.25">
      <c r="B25" s="1">
        <v>18</v>
      </c>
      <c r="C25" s="43" t="s">
        <v>103</v>
      </c>
      <c r="D25" s="1">
        <v>1</v>
      </c>
      <c r="E25" s="1">
        <v>2</v>
      </c>
      <c r="F25" s="1">
        <v>1</v>
      </c>
      <c r="G25" s="1">
        <v>1</v>
      </c>
      <c r="H25" s="1">
        <v>1</v>
      </c>
      <c r="I25" s="1">
        <v>2</v>
      </c>
      <c r="J25" s="4">
        <f t="shared" si="0"/>
        <v>8</v>
      </c>
      <c r="K25" s="5">
        <f t="shared" si="1"/>
        <v>1.3333333333333333</v>
      </c>
      <c r="L25" s="12" t="str">
        <f>IF(D25="","",VLOOKUP(K25,$K$95:$L$97,2,TRUE))</f>
        <v>І ур</v>
      </c>
      <c r="M25" s="1">
        <v>2</v>
      </c>
      <c r="N25" s="1">
        <v>1</v>
      </c>
      <c r="O25" s="1">
        <v>2</v>
      </c>
      <c r="P25" s="1">
        <v>1</v>
      </c>
      <c r="Q25" s="1">
        <v>1</v>
      </c>
      <c r="R25" s="4">
        <f t="shared" si="2"/>
        <v>7</v>
      </c>
      <c r="S25" s="5">
        <f t="shared" si="3"/>
        <v>1.4</v>
      </c>
      <c r="T25" s="12" t="str">
        <f>IF(M25="","",VLOOKUP(S25,$K$95:$L$97,2,TRUE))</f>
        <v>І ур</v>
      </c>
      <c r="U25" s="1">
        <v>1</v>
      </c>
      <c r="V25" s="1">
        <v>2</v>
      </c>
      <c r="W25" s="1">
        <v>1</v>
      </c>
      <c r="X25" s="1">
        <v>1</v>
      </c>
      <c r="Y25" s="1">
        <v>2</v>
      </c>
      <c r="Z25" s="1">
        <v>1</v>
      </c>
      <c r="AA25" s="1">
        <v>1</v>
      </c>
      <c r="AB25" s="4">
        <f t="shared" si="4"/>
        <v>9</v>
      </c>
      <c r="AC25" s="5">
        <f t="shared" si="5"/>
        <v>1.2857142857142858</v>
      </c>
      <c r="AD25" s="12" t="str">
        <f>IF(U25="","",VLOOKUP(AC25,$K$95:$L$97,2,TRUE))</f>
        <v>І ур</v>
      </c>
      <c r="AE25" s="7">
        <f t="shared" si="6"/>
        <v>24</v>
      </c>
      <c r="AF25" s="6">
        <f t="shared" si="7"/>
        <v>1.3333333333333333</v>
      </c>
      <c r="AG25" s="12" t="str">
        <f>IF(X25="","",VLOOKUP(AF25,$K$95:$L$97,2,TRUE))</f>
        <v>І ур</v>
      </c>
    </row>
    <row r="26" spans="2:33" ht="15.75" x14ac:dyDescent="0.25">
      <c r="B26" s="1">
        <v>19</v>
      </c>
      <c r="C26" s="44" t="s">
        <v>104</v>
      </c>
      <c r="D26" s="1">
        <v>3</v>
      </c>
      <c r="E26" s="1">
        <v>2</v>
      </c>
      <c r="F26" s="1">
        <v>3</v>
      </c>
      <c r="G26" s="1">
        <v>2</v>
      </c>
      <c r="H26" s="1">
        <v>3</v>
      </c>
      <c r="I26" s="1">
        <v>3</v>
      </c>
      <c r="J26" s="4">
        <f t="shared" si="0"/>
        <v>16</v>
      </c>
      <c r="K26" s="5">
        <f t="shared" si="1"/>
        <v>2.6666666666666665</v>
      </c>
      <c r="L26" s="12" t="str">
        <f>IF(D26="","",VLOOKUP(K26,$K$95:$L$97,2,TRUE))</f>
        <v>ІІІ ур</v>
      </c>
      <c r="M26" s="1">
        <v>3</v>
      </c>
      <c r="N26" s="1">
        <v>2</v>
      </c>
      <c r="O26" s="1">
        <v>3</v>
      </c>
      <c r="P26" s="1">
        <v>3</v>
      </c>
      <c r="Q26" s="1">
        <v>3</v>
      </c>
      <c r="R26" s="4">
        <f t="shared" si="2"/>
        <v>14</v>
      </c>
      <c r="S26" s="5">
        <f t="shared" si="3"/>
        <v>2.8</v>
      </c>
      <c r="T26" s="12" t="str">
        <f>IF(M26="","",VLOOKUP(S26,$K$95:$L$97,2,TRUE))</f>
        <v>ІІІ ур</v>
      </c>
      <c r="U26" s="1">
        <v>3</v>
      </c>
      <c r="V26" s="1">
        <v>3</v>
      </c>
      <c r="W26" s="1">
        <v>3</v>
      </c>
      <c r="X26" s="1">
        <v>2</v>
      </c>
      <c r="Y26" s="1">
        <v>2</v>
      </c>
      <c r="Z26" s="1">
        <v>3</v>
      </c>
      <c r="AA26" s="1">
        <v>3</v>
      </c>
      <c r="AB26" s="4">
        <f t="shared" si="4"/>
        <v>19</v>
      </c>
      <c r="AC26" s="5">
        <f t="shared" si="5"/>
        <v>2.7142857142857144</v>
      </c>
      <c r="AD26" s="12" t="str">
        <f>IF(U26="","",VLOOKUP(AC26,$K$95:$L$97,2,TRUE))</f>
        <v>ІІІ ур</v>
      </c>
      <c r="AE26" s="7">
        <f t="shared" si="6"/>
        <v>49</v>
      </c>
      <c r="AF26" s="6">
        <f t="shared" si="7"/>
        <v>2.7222222222222223</v>
      </c>
      <c r="AG26" s="12" t="str">
        <f>IF(X26="","",VLOOKUP(AF26,$K$95:$L$97,2,TRUE))</f>
        <v>ІІІ ур</v>
      </c>
    </row>
    <row r="27" spans="2:33" ht="31.5" x14ac:dyDescent="0.25">
      <c r="B27" s="1">
        <v>20</v>
      </c>
      <c r="C27" s="44" t="s">
        <v>105</v>
      </c>
      <c r="D27" s="1">
        <v>2</v>
      </c>
      <c r="E27" s="1">
        <v>1</v>
      </c>
      <c r="F27" s="1">
        <v>2</v>
      </c>
      <c r="G27" s="1">
        <v>2</v>
      </c>
      <c r="H27" s="1">
        <v>1</v>
      </c>
      <c r="I27" s="1">
        <v>2</v>
      </c>
      <c r="J27" s="4">
        <f t="shared" si="0"/>
        <v>10</v>
      </c>
      <c r="K27" s="5">
        <f t="shared" si="1"/>
        <v>1.6666666666666667</v>
      </c>
      <c r="L27" s="12" t="str">
        <f>IF(D27="","",VLOOKUP(K27,$K$95:$L$97,2,TRUE))</f>
        <v>ІІ ур</v>
      </c>
      <c r="M27" s="1">
        <v>2</v>
      </c>
      <c r="N27" s="1">
        <v>2</v>
      </c>
      <c r="O27" s="1">
        <v>2</v>
      </c>
      <c r="P27" s="1">
        <v>2</v>
      </c>
      <c r="Q27" s="1">
        <v>1</v>
      </c>
      <c r="R27" s="4">
        <f t="shared" si="2"/>
        <v>9</v>
      </c>
      <c r="S27" s="5">
        <f t="shared" si="3"/>
        <v>1.8</v>
      </c>
      <c r="T27" s="12" t="str">
        <f>IF(M27="","",VLOOKUP(S27,$K$95:$L$97,2,TRUE))</f>
        <v>ІІ ур</v>
      </c>
      <c r="U27" s="1">
        <v>2</v>
      </c>
      <c r="V27" s="1">
        <v>2</v>
      </c>
      <c r="W27" s="1">
        <v>1</v>
      </c>
      <c r="X27" s="1">
        <v>2</v>
      </c>
      <c r="Y27" s="1">
        <v>1</v>
      </c>
      <c r="Z27" s="1">
        <v>2</v>
      </c>
      <c r="AA27" s="1">
        <v>2</v>
      </c>
      <c r="AB27" s="4">
        <f t="shared" si="4"/>
        <v>12</v>
      </c>
      <c r="AC27" s="5">
        <f t="shared" si="5"/>
        <v>1.7142857142857142</v>
      </c>
      <c r="AD27" s="12" t="str">
        <f>IF(U27="","",VLOOKUP(AC27,$K$95:$L$97,2,TRUE))</f>
        <v>ІІ ур</v>
      </c>
      <c r="AE27" s="7">
        <f t="shared" si="6"/>
        <v>31</v>
      </c>
      <c r="AF27" s="6">
        <f t="shared" si="7"/>
        <v>1.7222222222222223</v>
      </c>
      <c r="AG27" s="12" t="str">
        <f>IF(X27="","",VLOOKUP(AF27,$K$95:$L$97,2,TRUE))</f>
        <v>ІІ ур</v>
      </c>
    </row>
    <row r="28" spans="2:33" x14ac:dyDescent="0.25">
      <c r="B28" s="31"/>
      <c r="C28" s="31"/>
      <c r="D28" s="34"/>
      <c r="E28" s="35"/>
      <c r="F28" s="35"/>
      <c r="G28" s="35"/>
      <c r="H28" s="35"/>
      <c r="I28" s="35"/>
      <c r="J28" s="36"/>
      <c r="K28" s="1" t="s">
        <v>16</v>
      </c>
      <c r="L28" s="11" t="s">
        <v>1</v>
      </c>
      <c r="M28" s="34"/>
      <c r="N28" s="35"/>
      <c r="O28" s="35"/>
      <c r="P28" s="35"/>
      <c r="Q28" s="35"/>
      <c r="R28" s="36"/>
      <c r="S28" s="1" t="s">
        <v>16</v>
      </c>
      <c r="T28" s="11" t="s">
        <v>1</v>
      </c>
      <c r="U28" s="34"/>
      <c r="V28" s="35"/>
      <c r="W28" s="35"/>
      <c r="X28" s="35"/>
      <c r="Y28" s="35"/>
      <c r="Z28" s="35"/>
      <c r="AA28" s="35"/>
      <c r="AB28" s="36"/>
      <c r="AC28" s="1" t="s">
        <v>16</v>
      </c>
      <c r="AD28" s="11" t="s">
        <v>1</v>
      </c>
      <c r="AE28" s="2"/>
      <c r="AF28" s="2"/>
      <c r="AG28" s="2"/>
    </row>
    <row r="29" spans="2:33" x14ac:dyDescent="0.25">
      <c r="B29" s="32"/>
      <c r="C29" s="32"/>
      <c r="D29" s="34" t="s">
        <v>14</v>
      </c>
      <c r="E29" s="35"/>
      <c r="F29" s="35"/>
      <c r="G29" s="35"/>
      <c r="H29" s="35"/>
      <c r="I29" s="35"/>
      <c r="J29" s="36"/>
      <c r="K29" s="10">
        <f>COUNTA(C8:C27)</f>
        <v>20</v>
      </c>
      <c r="L29" s="10">
        <v>100</v>
      </c>
      <c r="M29" s="34" t="s">
        <v>14</v>
      </c>
      <c r="N29" s="35"/>
      <c r="O29" s="35"/>
      <c r="P29" s="35"/>
      <c r="Q29" s="35"/>
      <c r="R29" s="36"/>
      <c r="S29" s="10">
        <f>COUNTA(C8:C27)</f>
        <v>20</v>
      </c>
      <c r="T29" s="10">
        <v>100</v>
      </c>
      <c r="U29" s="34" t="s">
        <v>14</v>
      </c>
      <c r="V29" s="35"/>
      <c r="W29" s="35"/>
      <c r="X29" s="35"/>
      <c r="Y29" s="35"/>
      <c r="Z29" s="35"/>
      <c r="AA29" s="35"/>
      <c r="AB29" s="36"/>
      <c r="AC29" s="10">
        <f>COUNTA(C8:C27)</f>
        <v>20</v>
      </c>
      <c r="AD29" s="10">
        <v>100</v>
      </c>
      <c r="AE29" s="2"/>
      <c r="AF29" s="2"/>
      <c r="AG29" s="2"/>
    </row>
    <row r="30" spans="2:33" x14ac:dyDescent="0.25">
      <c r="B30" s="32"/>
      <c r="C30" s="32"/>
      <c r="D30" s="34" t="s">
        <v>17</v>
      </c>
      <c r="E30" s="35"/>
      <c r="F30" s="35"/>
      <c r="G30" s="35"/>
      <c r="H30" s="35"/>
      <c r="I30" s="35"/>
      <c r="J30" s="36"/>
      <c r="K30" s="13">
        <f>COUNTIF(L8:L27,"І ур")</f>
        <v>8</v>
      </c>
      <c r="L30" s="3">
        <f>(K30/K29)*100</f>
        <v>40</v>
      </c>
      <c r="M30" s="34" t="s">
        <v>17</v>
      </c>
      <c r="N30" s="35"/>
      <c r="O30" s="35"/>
      <c r="P30" s="35"/>
      <c r="Q30" s="35"/>
      <c r="R30" s="36"/>
      <c r="S30" s="13">
        <f>COUNTIF(T8:T27,"І ур")</f>
        <v>8</v>
      </c>
      <c r="T30" s="3">
        <f>(S30/S29)*100</f>
        <v>40</v>
      </c>
      <c r="U30" s="34" t="s">
        <v>17</v>
      </c>
      <c r="V30" s="35"/>
      <c r="W30" s="35"/>
      <c r="X30" s="35"/>
      <c r="Y30" s="35"/>
      <c r="Z30" s="35"/>
      <c r="AA30" s="35"/>
      <c r="AB30" s="36"/>
      <c r="AC30" s="13">
        <f>COUNTIF(AD8:AD27,"І ур")</f>
        <v>8</v>
      </c>
      <c r="AD30" s="3">
        <f>(AC30/AC29)*100</f>
        <v>40</v>
      </c>
      <c r="AE30" s="2"/>
      <c r="AF30" s="2"/>
      <c r="AG30" s="2"/>
    </row>
    <row r="31" spans="2:33" x14ac:dyDescent="0.25">
      <c r="B31" s="32"/>
      <c r="C31" s="32"/>
      <c r="D31" s="34" t="s">
        <v>18</v>
      </c>
      <c r="E31" s="35"/>
      <c r="F31" s="35"/>
      <c r="G31" s="35"/>
      <c r="H31" s="35"/>
      <c r="I31" s="35"/>
      <c r="J31" s="36"/>
      <c r="K31" s="13">
        <f>COUNTIF(L8:L27,"ІІ ур")</f>
        <v>4</v>
      </c>
      <c r="L31" s="3">
        <f>(K31/K29)*100</f>
        <v>20</v>
      </c>
      <c r="M31" s="34" t="s">
        <v>18</v>
      </c>
      <c r="N31" s="35"/>
      <c r="O31" s="35"/>
      <c r="P31" s="35"/>
      <c r="Q31" s="35"/>
      <c r="R31" s="36"/>
      <c r="S31" s="13">
        <f>COUNTIF(T8:T27,"ІІ ур")</f>
        <v>4</v>
      </c>
      <c r="T31" s="3">
        <f>(S31/S29)*100</f>
        <v>20</v>
      </c>
      <c r="U31" s="34" t="s">
        <v>18</v>
      </c>
      <c r="V31" s="35"/>
      <c r="W31" s="35"/>
      <c r="X31" s="35"/>
      <c r="Y31" s="35"/>
      <c r="Z31" s="35"/>
      <c r="AA31" s="35"/>
      <c r="AB31" s="36"/>
      <c r="AC31" s="13">
        <f>COUNTIF(AD8:AD27,"ІІ ур")</f>
        <v>4</v>
      </c>
      <c r="AD31" s="3">
        <f>(AC31/AC29)*100</f>
        <v>20</v>
      </c>
      <c r="AE31" s="2"/>
      <c r="AF31" s="2"/>
      <c r="AG31" s="2"/>
    </row>
    <row r="32" spans="2:33" x14ac:dyDescent="0.25">
      <c r="B32" s="32"/>
      <c r="C32" s="32"/>
      <c r="D32" s="34" t="s">
        <v>23</v>
      </c>
      <c r="E32" s="35"/>
      <c r="F32" s="35"/>
      <c r="G32" s="35"/>
      <c r="H32" s="35"/>
      <c r="I32" s="35"/>
      <c r="J32" s="36"/>
      <c r="K32" s="13">
        <f>COUNTIF(L8:L27,"ІІІ ур")</f>
        <v>8</v>
      </c>
      <c r="L32" s="3">
        <f>(K32/K29)*100</f>
        <v>40</v>
      </c>
      <c r="M32" s="34" t="s">
        <v>23</v>
      </c>
      <c r="N32" s="35"/>
      <c r="O32" s="35"/>
      <c r="P32" s="35"/>
      <c r="Q32" s="35"/>
      <c r="R32" s="36"/>
      <c r="S32" s="13">
        <f>COUNTIF(T8:T27,"ІІІ ур")</f>
        <v>8</v>
      </c>
      <c r="T32" s="3">
        <f>(S32/S29)*100</f>
        <v>40</v>
      </c>
      <c r="U32" s="34" t="s">
        <v>23</v>
      </c>
      <c r="V32" s="35"/>
      <c r="W32" s="35"/>
      <c r="X32" s="35"/>
      <c r="Y32" s="35"/>
      <c r="Z32" s="35"/>
      <c r="AA32" s="35"/>
      <c r="AB32" s="36"/>
      <c r="AC32" s="13">
        <f>COUNTIF(AD8:AD27,"ІІІ ур")</f>
        <v>8</v>
      </c>
      <c r="AD32" s="3">
        <f>(AC32/AC29)*100</f>
        <v>40</v>
      </c>
      <c r="AE32" s="2"/>
      <c r="AF32" s="2"/>
      <c r="AG32" s="2"/>
    </row>
    <row r="33" spans="2:33" x14ac:dyDescent="0.25">
      <c r="B33" s="32"/>
      <c r="C33" s="32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6"/>
      <c r="AF33" s="1" t="s">
        <v>16</v>
      </c>
      <c r="AG33" s="11" t="s">
        <v>1</v>
      </c>
    </row>
    <row r="34" spans="2:33" x14ac:dyDescent="0.25">
      <c r="B34" s="32"/>
      <c r="C34" s="32"/>
      <c r="D34" s="37" t="s">
        <v>15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F34" s="10">
        <f>COUNTA(C8:C27)</f>
        <v>20</v>
      </c>
      <c r="AG34" s="10">
        <v>100</v>
      </c>
    </row>
    <row r="35" spans="2:33" x14ac:dyDescent="0.25">
      <c r="B35" s="32"/>
      <c r="C35" s="32"/>
      <c r="D35" s="30" t="s">
        <v>20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13">
        <f>COUNTIF(AG8:AG27,"І ур")</f>
        <v>8</v>
      </c>
      <c r="AG35" s="3">
        <f>(AF35/AF34)*100</f>
        <v>40</v>
      </c>
    </row>
    <row r="36" spans="2:33" x14ac:dyDescent="0.25">
      <c r="B36" s="32"/>
      <c r="C36" s="32"/>
      <c r="D36" s="30" t="s">
        <v>21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13">
        <f>COUNTIF(AG8:AG27,"ІІ ур")</f>
        <v>4</v>
      </c>
      <c r="AG36" s="3">
        <f>(AF36/AF34)*100</f>
        <v>20</v>
      </c>
    </row>
    <row r="37" spans="2:33" x14ac:dyDescent="0.25">
      <c r="B37" s="33"/>
      <c r="C37" s="33"/>
      <c r="D37" s="40" t="s">
        <v>22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2"/>
      <c r="AF37" s="13">
        <f>COUNTIF(AG8:AG27,"ІІІ ур")</f>
        <v>8</v>
      </c>
      <c r="AG37" s="3">
        <f>(AF37/AF34)*100</f>
        <v>40</v>
      </c>
    </row>
    <row r="95" spans="11:12" x14ac:dyDescent="0.25">
      <c r="K95">
        <v>1</v>
      </c>
      <c r="L95" t="s">
        <v>2</v>
      </c>
    </row>
    <row r="96" spans="11:12" x14ac:dyDescent="0.25">
      <c r="K96">
        <v>1.6</v>
      </c>
      <c r="L96" t="s">
        <v>3</v>
      </c>
    </row>
    <row r="97" spans="11:12" x14ac:dyDescent="0.25">
      <c r="K97">
        <v>2.6</v>
      </c>
      <c r="L97" t="s">
        <v>4</v>
      </c>
    </row>
  </sheetData>
  <mergeCells count="43">
    <mergeCell ref="M32:R32"/>
    <mergeCell ref="AC6:AC7"/>
    <mergeCell ref="L6:L7"/>
    <mergeCell ref="R6:R7"/>
    <mergeCell ref="S6:S7"/>
    <mergeCell ref="T6:T7"/>
    <mergeCell ref="D31:J31"/>
    <mergeCell ref="M28:R28"/>
    <mergeCell ref="M29:R29"/>
    <mergeCell ref="M30:R30"/>
    <mergeCell ref="M31:R31"/>
    <mergeCell ref="B28:B37"/>
    <mergeCell ref="C28:C37"/>
    <mergeCell ref="D28:J28"/>
    <mergeCell ref="D29:J29"/>
    <mergeCell ref="U31:AB31"/>
    <mergeCell ref="U32:AB32"/>
    <mergeCell ref="D34:AE34"/>
    <mergeCell ref="D32:J32"/>
    <mergeCell ref="D33:AE33"/>
    <mergeCell ref="D35:AE35"/>
    <mergeCell ref="D36:AE36"/>
    <mergeCell ref="D37:AE37"/>
    <mergeCell ref="U28:AB28"/>
    <mergeCell ref="U29:AB29"/>
    <mergeCell ref="U30:AB30"/>
    <mergeCell ref="D30:J30"/>
    <mergeCell ref="A1:AH1"/>
    <mergeCell ref="A2:AH2"/>
    <mergeCell ref="A3:AH3"/>
    <mergeCell ref="B5:AG5"/>
    <mergeCell ref="B6:B7"/>
    <mergeCell ref="C6:C7"/>
    <mergeCell ref="D6:I6"/>
    <mergeCell ref="M6:Q6"/>
    <mergeCell ref="U6:AA6"/>
    <mergeCell ref="AE6:AE7"/>
    <mergeCell ref="AF6:AF7"/>
    <mergeCell ref="AG6:AG7"/>
    <mergeCell ref="J6:J7"/>
    <mergeCell ref="K6:K7"/>
    <mergeCell ref="AD6:AD7"/>
    <mergeCell ref="AB6:A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7"/>
  <sheetViews>
    <sheetView tabSelected="1" topLeftCell="A15" zoomScale="80" zoomScaleNormal="80" workbookViewId="0">
      <selection activeCell="O33" sqref="O33"/>
    </sheetView>
  </sheetViews>
  <sheetFormatPr defaultRowHeight="15" x14ac:dyDescent="0.25"/>
  <cols>
    <col min="2" max="2" width="4.7109375" customWidth="1"/>
    <col min="3" max="3" width="34.28515625" customWidth="1"/>
    <col min="4" max="4" width="6.5703125" customWidth="1"/>
    <col min="5" max="5" width="8.5703125" customWidth="1"/>
    <col min="6" max="6" width="14.42578125" customWidth="1"/>
    <col min="7" max="7" width="5.7109375" customWidth="1"/>
    <col min="8" max="8" width="6.140625" customWidth="1"/>
    <col min="9" max="11" width="6" customWidth="1"/>
    <col min="12" max="12" width="10.140625" customWidth="1"/>
    <col min="13" max="14" width="4.7109375" customWidth="1"/>
    <col min="15" max="15" width="9.7109375" customWidth="1"/>
    <col min="16" max="16" width="8.28515625" customWidth="1"/>
    <col min="17" max="17" width="5.85546875" customWidth="1"/>
    <col min="18" max="18" width="4.28515625" customWidth="1"/>
    <col min="19" max="19" width="6" customWidth="1"/>
    <col min="20" max="20" width="7.42578125" customWidth="1"/>
    <col min="21" max="22" width="4.7109375" customWidth="1"/>
    <col min="23" max="23" width="10.140625" customWidth="1"/>
    <col min="24" max="24" width="8.5703125" customWidth="1"/>
    <col min="25" max="25" width="9.28515625" customWidth="1"/>
    <col min="26" max="26" width="11.7109375" customWidth="1"/>
    <col min="27" max="29" width="7.7109375" customWidth="1"/>
    <col min="30" max="30" width="12" customWidth="1"/>
    <col min="31" max="31" width="4.5703125" customWidth="1"/>
    <col min="32" max="32" width="5.85546875" customWidth="1"/>
    <col min="33" max="33" width="9" customWidth="1"/>
  </cols>
  <sheetData>
    <row r="2" spans="1:37" x14ac:dyDescent="0.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x14ac:dyDescent="0.25">
      <c r="A3" s="16" t="s">
        <v>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x14ac:dyDescent="0.25">
      <c r="A4" s="16" t="s">
        <v>85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x14ac:dyDescent="0.25">
      <c r="B6" s="17" t="s">
        <v>9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7"/>
      <c r="AI6" s="17"/>
      <c r="AJ6" s="17"/>
    </row>
    <row r="7" spans="1:37" ht="67.5" customHeight="1" x14ac:dyDescent="0.25">
      <c r="B7" s="19" t="s">
        <v>0</v>
      </c>
      <c r="C7" s="20" t="s">
        <v>10</v>
      </c>
      <c r="D7" s="21" t="s">
        <v>24</v>
      </c>
      <c r="E7" s="22"/>
      <c r="F7" s="22"/>
      <c r="G7" s="22"/>
      <c r="H7" s="22"/>
      <c r="I7" s="22"/>
      <c r="J7" s="22"/>
      <c r="K7" s="22"/>
      <c r="L7" s="23"/>
      <c r="M7" s="25" t="s">
        <v>11</v>
      </c>
      <c r="N7" s="27" t="s">
        <v>12</v>
      </c>
      <c r="O7" s="29" t="s">
        <v>13</v>
      </c>
      <c r="P7" s="24" t="s">
        <v>25</v>
      </c>
      <c r="Q7" s="24"/>
      <c r="R7" s="24"/>
      <c r="S7" s="24"/>
      <c r="T7" s="24"/>
      <c r="U7" s="25" t="s">
        <v>11</v>
      </c>
      <c r="V7" s="27" t="s">
        <v>12</v>
      </c>
      <c r="W7" s="29" t="s">
        <v>13</v>
      </c>
      <c r="X7" s="24" t="s">
        <v>26</v>
      </c>
      <c r="Y7" s="24"/>
      <c r="Z7" s="24"/>
      <c r="AA7" s="24"/>
      <c r="AB7" s="24"/>
      <c r="AC7" s="24"/>
      <c r="AD7" s="24"/>
      <c r="AE7" s="25" t="s">
        <v>11</v>
      </c>
      <c r="AF7" s="27" t="s">
        <v>12</v>
      </c>
      <c r="AG7" s="29" t="s">
        <v>13</v>
      </c>
      <c r="AH7" s="25" t="s">
        <v>11</v>
      </c>
      <c r="AI7" s="27" t="s">
        <v>12</v>
      </c>
      <c r="AJ7" s="29" t="s">
        <v>13</v>
      </c>
    </row>
    <row r="8" spans="1:37" ht="225" customHeight="1" x14ac:dyDescent="0.25">
      <c r="B8" s="19"/>
      <c r="C8" s="19"/>
      <c r="D8" s="14" t="s">
        <v>61</v>
      </c>
      <c r="E8" s="14" t="s">
        <v>62</v>
      </c>
      <c r="F8" s="14" t="s">
        <v>63</v>
      </c>
      <c r="G8" s="14" t="s">
        <v>64</v>
      </c>
      <c r="H8" s="14" t="s">
        <v>65</v>
      </c>
      <c r="I8" s="14" t="s">
        <v>66</v>
      </c>
      <c r="J8" s="14" t="s">
        <v>67</v>
      </c>
      <c r="K8" s="14" t="s">
        <v>68</v>
      </c>
      <c r="L8" s="14" t="s">
        <v>69</v>
      </c>
      <c r="M8" s="26"/>
      <c r="N8" s="28"/>
      <c r="O8" s="29"/>
      <c r="P8" s="14" t="s">
        <v>70</v>
      </c>
      <c r="Q8" s="14" t="s">
        <v>71</v>
      </c>
      <c r="R8" s="14" t="s">
        <v>72</v>
      </c>
      <c r="S8" s="14" t="s">
        <v>73</v>
      </c>
      <c r="T8" s="14" t="s">
        <v>74</v>
      </c>
      <c r="U8" s="26"/>
      <c r="V8" s="28"/>
      <c r="W8" s="29"/>
      <c r="X8" s="14" t="s">
        <v>75</v>
      </c>
      <c r="Y8" s="14" t="s">
        <v>76</v>
      </c>
      <c r="Z8" s="14" t="s">
        <v>77</v>
      </c>
      <c r="AA8" s="14" t="s">
        <v>78</v>
      </c>
      <c r="AB8" s="14" t="s">
        <v>79</v>
      </c>
      <c r="AC8" s="14" t="s">
        <v>80</v>
      </c>
      <c r="AD8" s="14" t="s">
        <v>81</v>
      </c>
      <c r="AE8" s="26"/>
      <c r="AF8" s="28"/>
      <c r="AG8" s="29"/>
      <c r="AH8" s="26"/>
      <c r="AI8" s="28"/>
      <c r="AJ8" s="29"/>
    </row>
    <row r="9" spans="1:37" ht="15.75" x14ac:dyDescent="0.25">
      <c r="B9" s="1">
        <v>1</v>
      </c>
      <c r="C9" s="43" t="s">
        <v>86</v>
      </c>
      <c r="D9" s="1">
        <v>3</v>
      </c>
      <c r="E9" s="1">
        <v>2</v>
      </c>
      <c r="F9" s="1">
        <v>3</v>
      </c>
      <c r="G9" s="1">
        <v>3</v>
      </c>
      <c r="H9" s="1">
        <v>2</v>
      </c>
      <c r="I9" s="1">
        <v>3</v>
      </c>
      <c r="J9" s="1">
        <v>3</v>
      </c>
      <c r="K9" s="1">
        <v>3</v>
      </c>
      <c r="L9" s="1">
        <v>3</v>
      </c>
      <c r="M9" s="4">
        <f>SUM(D9:L9)</f>
        <v>25</v>
      </c>
      <c r="N9" s="5">
        <f>AVERAGE(D9:L9)</f>
        <v>2.7777777777777777</v>
      </c>
      <c r="O9" s="12" t="str">
        <f>IF(D9="","",VLOOKUP(N9,$L$95:$M$97,2,TRUE))</f>
        <v>ІІІ ур</v>
      </c>
      <c r="P9" s="1">
        <v>3</v>
      </c>
      <c r="Q9" s="1">
        <v>2</v>
      </c>
      <c r="R9" s="1">
        <v>3</v>
      </c>
      <c r="S9" s="1">
        <v>3</v>
      </c>
      <c r="T9" s="1">
        <v>3</v>
      </c>
      <c r="U9" s="4">
        <f>SUM(P9:T9)</f>
        <v>14</v>
      </c>
      <c r="V9" s="5">
        <f>AVERAGE(P9:T9)</f>
        <v>2.8</v>
      </c>
      <c r="W9" s="12" t="str">
        <f>IF(P9="","",VLOOKUP(V9,$L$95:$M$97,2,TRUE))</f>
        <v>ІІІ ур</v>
      </c>
      <c r="X9" s="1">
        <v>3</v>
      </c>
      <c r="Y9" s="1">
        <v>2</v>
      </c>
      <c r="Z9" s="1">
        <v>3</v>
      </c>
      <c r="AA9" s="1">
        <v>2</v>
      </c>
      <c r="AB9" s="1">
        <v>3</v>
      </c>
      <c r="AC9" s="1">
        <v>3</v>
      </c>
      <c r="AD9" s="1">
        <v>3</v>
      </c>
      <c r="AE9" s="4">
        <f>SUM(X9:AD9)</f>
        <v>19</v>
      </c>
      <c r="AF9" s="5">
        <f>AVERAGE(X9:AD9)</f>
        <v>2.7142857142857144</v>
      </c>
      <c r="AG9" s="12" t="str">
        <f>IF(X9="","",VLOOKUP(AF9,$L$95:$M$97,2,TRUE))</f>
        <v>ІІІ ур</v>
      </c>
      <c r="AH9" s="7">
        <f>M9+U9+AE9</f>
        <v>58</v>
      </c>
      <c r="AI9" s="6">
        <f>AH9/21</f>
        <v>2.7619047619047619</v>
      </c>
      <c r="AJ9" s="12" t="str">
        <f>IF(Z9="","",VLOOKUP(AI9,$L$95:$M$97,2,TRUE))</f>
        <v>ІІІ ур</v>
      </c>
    </row>
    <row r="10" spans="1:37" ht="15.75" x14ac:dyDescent="0.25">
      <c r="B10" s="1">
        <v>2</v>
      </c>
      <c r="C10" s="43" t="s">
        <v>87</v>
      </c>
      <c r="D10" s="1">
        <v>3</v>
      </c>
      <c r="E10" s="1">
        <v>2</v>
      </c>
      <c r="F10" s="1">
        <v>3</v>
      </c>
      <c r="G10" s="1">
        <v>2</v>
      </c>
      <c r="H10" s="1">
        <v>2</v>
      </c>
      <c r="I10" s="1">
        <v>2</v>
      </c>
      <c r="J10" s="1">
        <v>3</v>
      </c>
      <c r="K10" s="1">
        <v>2</v>
      </c>
      <c r="L10" s="1">
        <v>3</v>
      </c>
      <c r="M10" s="4">
        <f t="shared" ref="M10:M28" si="0">SUM(D10:L10)</f>
        <v>22</v>
      </c>
      <c r="N10" s="5">
        <f t="shared" ref="N10:N28" si="1">AVERAGE(D10:L10)</f>
        <v>2.4444444444444446</v>
      </c>
      <c r="O10" s="12" t="str">
        <f>IF(D10="","",VLOOKUP(N10,$L$95:$M$97,2,TRUE))</f>
        <v>ІІ ур</v>
      </c>
      <c r="P10" s="1">
        <v>3</v>
      </c>
      <c r="Q10" s="1">
        <v>2</v>
      </c>
      <c r="R10" s="1">
        <v>3</v>
      </c>
      <c r="S10" s="1">
        <v>2</v>
      </c>
      <c r="T10" s="1">
        <v>2</v>
      </c>
      <c r="U10" s="4">
        <f t="shared" ref="U10:U28" si="2">SUM(P10:T10)</f>
        <v>12</v>
      </c>
      <c r="V10" s="5">
        <f t="shared" ref="V10:V28" si="3">AVERAGE(P10:T10)</f>
        <v>2.4</v>
      </c>
      <c r="W10" s="12" t="str">
        <f>IF(P10="","",VLOOKUP(V10,$L$95:$M$97,2,TRUE))</f>
        <v>ІІ ур</v>
      </c>
      <c r="X10" s="1">
        <v>3</v>
      </c>
      <c r="Y10" s="1">
        <v>2</v>
      </c>
      <c r="Z10" s="1">
        <v>3</v>
      </c>
      <c r="AA10" s="1">
        <v>2</v>
      </c>
      <c r="AB10" s="1">
        <v>3</v>
      </c>
      <c r="AC10" s="1">
        <v>2</v>
      </c>
      <c r="AD10" s="1">
        <v>2</v>
      </c>
      <c r="AE10" s="4">
        <f t="shared" ref="AE10:AE28" si="4">SUM(X10:AD10)</f>
        <v>17</v>
      </c>
      <c r="AF10" s="5">
        <f t="shared" ref="AF10:AF28" si="5">AVERAGE(X10:AD10)</f>
        <v>2.4285714285714284</v>
      </c>
      <c r="AG10" s="12" t="str">
        <f>IF(X10="","",VLOOKUP(AF10,$L$95:$M$97,2,TRUE))</f>
        <v>ІІ ур</v>
      </c>
      <c r="AH10" s="7">
        <f t="shared" ref="AH10:AH28" si="6">M10+U10+AE10</f>
        <v>51</v>
      </c>
      <c r="AI10" s="6">
        <f t="shared" ref="AI10:AI28" si="7">AH10/21</f>
        <v>2.4285714285714284</v>
      </c>
      <c r="AJ10" s="12" t="str">
        <f>IF(Z10="","",VLOOKUP(AI10,$L$95:$M$97,2,TRUE))</f>
        <v>ІІ ур</v>
      </c>
    </row>
    <row r="11" spans="1:37" ht="15.75" x14ac:dyDescent="0.25">
      <c r="B11" s="1">
        <v>3</v>
      </c>
      <c r="C11" s="43" t="s">
        <v>88</v>
      </c>
      <c r="D11" s="1">
        <v>2</v>
      </c>
      <c r="E11" s="1">
        <v>3</v>
      </c>
      <c r="F11" s="1">
        <v>2</v>
      </c>
      <c r="G11" s="1">
        <v>3</v>
      </c>
      <c r="H11" s="1">
        <v>3</v>
      </c>
      <c r="I11" s="1">
        <v>3</v>
      </c>
      <c r="J11" s="1">
        <v>2</v>
      </c>
      <c r="K11" s="1">
        <v>3</v>
      </c>
      <c r="L11" s="1">
        <v>3</v>
      </c>
      <c r="M11" s="4">
        <f t="shared" si="0"/>
        <v>24</v>
      </c>
      <c r="N11" s="5">
        <f t="shared" si="1"/>
        <v>2.6666666666666665</v>
      </c>
      <c r="O11" s="12" t="str">
        <f>IF(D11="","",VLOOKUP(N11,$L$95:$M$97,2,TRUE))</f>
        <v>ІІІ ур</v>
      </c>
      <c r="P11" s="1">
        <v>3</v>
      </c>
      <c r="Q11" s="1">
        <v>2</v>
      </c>
      <c r="R11" s="1">
        <v>3</v>
      </c>
      <c r="S11" s="1">
        <v>3</v>
      </c>
      <c r="T11" s="1">
        <v>3</v>
      </c>
      <c r="U11" s="4">
        <f t="shared" si="2"/>
        <v>14</v>
      </c>
      <c r="V11" s="5">
        <f t="shared" si="3"/>
        <v>2.8</v>
      </c>
      <c r="W11" s="12" t="str">
        <f>IF(P11="","",VLOOKUP(V11,$L$95:$M$97,2,TRUE))</f>
        <v>ІІІ ур</v>
      </c>
      <c r="X11" s="1">
        <v>3</v>
      </c>
      <c r="Y11" s="1">
        <v>2</v>
      </c>
      <c r="Z11" s="1">
        <v>3</v>
      </c>
      <c r="AA11" s="1">
        <v>3</v>
      </c>
      <c r="AB11" s="1">
        <v>3</v>
      </c>
      <c r="AC11" s="1">
        <v>2</v>
      </c>
      <c r="AD11" s="1">
        <v>3</v>
      </c>
      <c r="AE11" s="4">
        <f t="shared" si="4"/>
        <v>19</v>
      </c>
      <c r="AF11" s="5">
        <f t="shared" si="5"/>
        <v>2.7142857142857144</v>
      </c>
      <c r="AG11" s="12" t="str">
        <f>IF(X11="","",VLOOKUP(AF11,$L$95:$M$97,2,TRUE))</f>
        <v>ІІІ ур</v>
      </c>
      <c r="AH11" s="7">
        <f t="shared" si="6"/>
        <v>57</v>
      </c>
      <c r="AI11" s="6">
        <f t="shared" si="7"/>
        <v>2.7142857142857144</v>
      </c>
      <c r="AJ11" s="12" t="str">
        <f>IF(Z11="","",VLOOKUP(AI11,$L$95:$M$97,2,TRUE))</f>
        <v>ІІІ ур</v>
      </c>
    </row>
    <row r="12" spans="1:37" ht="31.5" x14ac:dyDescent="0.25">
      <c r="B12" s="1">
        <v>4</v>
      </c>
      <c r="C12" s="44" t="s">
        <v>89</v>
      </c>
      <c r="D12" s="1">
        <v>1</v>
      </c>
      <c r="E12" s="1">
        <v>2</v>
      </c>
      <c r="F12" s="1">
        <v>1</v>
      </c>
      <c r="G12" s="1">
        <v>2</v>
      </c>
      <c r="H12" s="1">
        <v>1</v>
      </c>
      <c r="I12" s="1">
        <v>1</v>
      </c>
      <c r="J12" s="1">
        <v>1</v>
      </c>
      <c r="K12" s="1">
        <v>2</v>
      </c>
      <c r="L12" s="1">
        <v>1</v>
      </c>
      <c r="M12" s="4">
        <f t="shared" si="0"/>
        <v>12</v>
      </c>
      <c r="N12" s="5">
        <f t="shared" si="1"/>
        <v>1.3333333333333333</v>
      </c>
      <c r="O12" s="12" t="str">
        <f>IF(D12="","",VLOOKUP(N12,$L$95:$M$97,2,TRUE))</f>
        <v>І ур</v>
      </c>
      <c r="P12" s="1">
        <v>1</v>
      </c>
      <c r="Q12" s="1">
        <v>2</v>
      </c>
      <c r="R12" s="1">
        <v>1</v>
      </c>
      <c r="S12" s="1">
        <v>2</v>
      </c>
      <c r="T12" s="1">
        <v>1</v>
      </c>
      <c r="U12" s="4">
        <f t="shared" si="2"/>
        <v>7</v>
      </c>
      <c r="V12" s="5">
        <f t="shared" si="3"/>
        <v>1.4</v>
      </c>
      <c r="W12" s="12" t="str">
        <f>IF(P12="","",VLOOKUP(V12,$L$95:$M$97,2,TRUE))</f>
        <v>І ур</v>
      </c>
      <c r="X12" s="1">
        <v>1</v>
      </c>
      <c r="Y12" s="1">
        <v>2</v>
      </c>
      <c r="Z12" s="1">
        <v>1</v>
      </c>
      <c r="AA12" s="1">
        <v>2</v>
      </c>
      <c r="AB12" s="1">
        <v>1</v>
      </c>
      <c r="AC12" s="1">
        <v>1</v>
      </c>
      <c r="AD12" s="1">
        <v>1</v>
      </c>
      <c r="AE12" s="4">
        <f t="shared" si="4"/>
        <v>9</v>
      </c>
      <c r="AF12" s="5">
        <f t="shared" si="5"/>
        <v>1.2857142857142858</v>
      </c>
      <c r="AG12" s="12" t="str">
        <f>IF(X12="","",VLOOKUP(AF12,$L$95:$M$97,2,TRUE))</f>
        <v>І ур</v>
      </c>
      <c r="AH12" s="7">
        <f t="shared" si="6"/>
        <v>28</v>
      </c>
      <c r="AI12" s="6">
        <f t="shared" si="7"/>
        <v>1.3333333333333333</v>
      </c>
      <c r="AJ12" s="12" t="str">
        <f>IF(Z12="","",VLOOKUP(AI12,$L$95:$M$97,2,TRUE))</f>
        <v>І ур</v>
      </c>
    </row>
    <row r="13" spans="1:37" ht="15.75" x14ac:dyDescent="0.25">
      <c r="B13" s="1">
        <v>5</v>
      </c>
      <c r="C13" s="44" t="s">
        <v>90</v>
      </c>
      <c r="D13" s="1">
        <v>2</v>
      </c>
      <c r="E13" s="1">
        <v>1</v>
      </c>
      <c r="F13" s="1">
        <v>2</v>
      </c>
      <c r="G13" s="1">
        <v>1</v>
      </c>
      <c r="H13" s="1">
        <v>1</v>
      </c>
      <c r="I13" s="1">
        <v>1</v>
      </c>
      <c r="J13" s="1">
        <v>2</v>
      </c>
      <c r="K13" s="1">
        <v>2</v>
      </c>
      <c r="L13" s="1">
        <v>2</v>
      </c>
      <c r="M13" s="4">
        <f t="shared" si="0"/>
        <v>14</v>
      </c>
      <c r="N13" s="5">
        <f t="shared" si="1"/>
        <v>1.5555555555555556</v>
      </c>
      <c r="O13" s="12" t="str">
        <f>IF(D13="","",VLOOKUP(N13,$L$95:$M$97,2,TRUE))</f>
        <v>І ур</v>
      </c>
      <c r="P13" s="1">
        <v>2</v>
      </c>
      <c r="Q13" s="1">
        <v>1</v>
      </c>
      <c r="R13" s="1">
        <v>2</v>
      </c>
      <c r="S13" s="1">
        <v>1</v>
      </c>
      <c r="T13" s="1">
        <v>1</v>
      </c>
      <c r="U13" s="4">
        <f t="shared" si="2"/>
        <v>7</v>
      </c>
      <c r="V13" s="5">
        <f t="shared" si="3"/>
        <v>1.4</v>
      </c>
      <c r="W13" s="12" t="str">
        <f>IF(P13="","",VLOOKUP(V13,$L$95:$M$97,2,TRUE))</f>
        <v>І ур</v>
      </c>
      <c r="X13" s="1">
        <v>2</v>
      </c>
      <c r="Y13" s="1">
        <v>1</v>
      </c>
      <c r="Z13" s="1">
        <v>2</v>
      </c>
      <c r="AA13" s="1">
        <v>1</v>
      </c>
      <c r="AB13" s="1">
        <v>2</v>
      </c>
      <c r="AC13" s="1">
        <v>1</v>
      </c>
      <c r="AD13" s="1">
        <v>1</v>
      </c>
      <c r="AE13" s="4">
        <f t="shared" si="4"/>
        <v>10</v>
      </c>
      <c r="AF13" s="5">
        <f t="shared" si="5"/>
        <v>1.4285714285714286</v>
      </c>
      <c r="AG13" s="12" t="str">
        <f>IF(X13="","",VLOOKUP(AF13,$L$95:$M$97,2,TRUE))</f>
        <v>І ур</v>
      </c>
      <c r="AH13" s="7">
        <f t="shared" si="6"/>
        <v>31</v>
      </c>
      <c r="AI13" s="6">
        <f t="shared" si="7"/>
        <v>1.4761904761904763</v>
      </c>
      <c r="AJ13" s="12" t="str">
        <f>IF(Z13="","",VLOOKUP(AI13,$L$95:$M$97,2,TRUE))</f>
        <v>І ур</v>
      </c>
    </row>
    <row r="14" spans="1:37" ht="15.75" x14ac:dyDescent="0.25">
      <c r="B14" s="1">
        <v>6</v>
      </c>
      <c r="C14" s="43" t="s">
        <v>91</v>
      </c>
      <c r="D14" s="1">
        <v>2</v>
      </c>
      <c r="E14" s="1">
        <v>3</v>
      </c>
      <c r="F14" s="1">
        <v>2</v>
      </c>
      <c r="G14" s="1">
        <v>3</v>
      </c>
      <c r="H14" s="1">
        <v>3</v>
      </c>
      <c r="I14" s="1">
        <v>3</v>
      </c>
      <c r="J14" s="1">
        <v>2</v>
      </c>
      <c r="K14" s="1">
        <v>3</v>
      </c>
      <c r="L14" s="1">
        <v>3</v>
      </c>
      <c r="M14" s="4">
        <f t="shared" si="0"/>
        <v>24</v>
      </c>
      <c r="N14" s="5">
        <f t="shared" si="1"/>
        <v>2.6666666666666665</v>
      </c>
      <c r="O14" s="12" t="str">
        <f>IF(D14="","",VLOOKUP(N14,$L$95:$M$97,2,TRUE))</f>
        <v>ІІІ ур</v>
      </c>
      <c r="P14" s="1">
        <v>3</v>
      </c>
      <c r="Q14" s="1">
        <v>2</v>
      </c>
      <c r="R14" s="1">
        <v>3</v>
      </c>
      <c r="S14" s="1">
        <v>2</v>
      </c>
      <c r="T14" s="1">
        <v>3</v>
      </c>
      <c r="U14" s="4">
        <f t="shared" si="2"/>
        <v>13</v>
      </c>
      <c r="V14" s="5">
        <f t="shared" si="3"/>
        <v>2.6</v>
      </c>
      <c r="W14" s="12" t="str">
        <f>IF(P14="","",VLOOKUP(V14,$L$95:$M$97,2,TRUE))</f>
        <v>ІІІ ур</v>
      </c>
      <c r="X14" s="1">
        <v>3</v>
      </c>
      <c r="Y14" s="1">
        <v>2</v>
      </c>
      <c r="Z14" s="1">
        <v>3</v>
      </c>
      <c r="AA14" s="1">
        <v>3</v>
      </c>
      <c r="AB14" s="1">
        <v>2</v>
      </c>
      <c r="AC14" s="1">
        <v>3</v>
      </c>
      <c r="AD14" s="1">
        <v>3</v>
      </c>
      <c r="AE14" s="4">
        <f t="shared" si="4"/>
        <v>19</v>
      </c>
      <c r="AF14" s="5">
        <f t="shared" si="5"/>
        <v>2.7142857142857144</v>
      </c>
      <c r="AG14" s="12" t="str">
        <f>IF(X14="","",VLOOKUP(AF14,$L$95:$M$97,2,TRUE))</f>
        <v>ІІІ ур</v>
      </c>
      <c r="AH14" s="7">
        <f t="shared" si="6"/>
        <v>56</v>
      </c>
      <c r="AI14" s="6">
        <f t="shared" si="7"/>
        <v>2.6666666666666665</v>
      </c>
      <c r="AJ14" s="12" t="str">
        <f>IF(Z14="","",VLOOKUP(AI14,$L$95:$M$97,2,TRUE))</f>
        <v>ІІІ ур</v>
      </c>
    </row>
    <row r="15" spans="1:37" ht="15.75" x14ac:dyDescent="0.25">
      <c r="B15" s="1">
        <v>7</v>
      </c>
      <c r="C15" s="44" t="s">
        <v>92</v>
      </c>
      <c r="D15" s="1">
        <v>2</v>
      </c>
      <c r="E15" s="1">
        <v>1</v>
      </c>
      <c r="F15" s="1">
        <v>2</v>
      </c>
      <c r="G15" s="1">
        <v>1</v>
      </c>
      <c r="H15" s="1">
        <v>2</v>
      </c>
      <c r="I15" s="1">
        <v>2</v>
      </c>
      <c r="J15" s="1">
        <v>2</v>
      </c>
      <c r="K15" s="1">
        <v>1</v>
      </c>
      <c r="L15" s="1">
        <v>1</v>
      </c>
      <c r="M15" s="4">
        <f t="shared" si="0"/>
        <v>14</v>
      </c>
      <c r="N15" s="5">
        <f t="shared" si="1"/>
        <v>1.5555555555555556</v>
      </c>
      <c r="O15" s="12" t="str">
        <f>IF(D15="","",VLOOKUP(N15,$L$95:$M$97,2,TRUE))</f>
        <v>І ур</v>
      </c>
      <c r="P15" s="1">
        <v>2</v>
      </c>
      <c r="Q15" s="1">
        <v>1</v>
      </c>
      <c r="R15" s="1">
        <v>1</v>
      </c>
      <c r="S15" s="1">
        <v>2</v>
      </c>
      <c r="T15" s="1">
        <v>1</v>
      </c>
      <c r="U15" s="4">
        <f t="shared" si="2"/>
        <v>7</v>
      </c>
      <c r="V15" s="5">
        <f t="shared" si="3"/>
        <v>1.4</v>
      </c>
      <c r="W15" s="12" t="str">
        <f>IF(P15="","",VLOOKUP(V15,$L$95:$M$97,2,TRUE))</f>
        <v>І ур</v>
      </c>
      <c r="X15" s="1">
        <v>1</v>
      </c>
      <c r="Y15" s="1">
        <v>2</v>
      </c>
      <c r="Z15" s="1">
        <v>1</v>
      </c>
      <c r="AA15" s="1">
        <v>2</v>
      </c>
      <c r="AB15" s="1">
        <v>2</v>
      </c>
      <c r="AC15" s="1">
        <v>1</v>
      </c>
      <c r="AD15" s="1">
        <v>2</v>
      </c>
      <c r="AE15" s="4">
        <f t="shared" si="4"/>
        <v>11</v>
      </c>
      <c r="AF15" s="5">
        <f t="shared" si="5"/>
        <v>1.5714285714285714</v>
      </c>
      <c r="AG15" s="12" t="str">
        <f>IF(X15="","",VLOOKUP(AF15,$L$95:$M$97,2,TRUE))</f>
        <v>І ур</v>
      </c>
      <c r="AH15" s="7">
        <f t="shared" si="6"/>
        <v>32</v>
      </c>
      <c r="AI15" s="6">
        <f t="shared" si="7"/>
        <v>1.5238095238095237</v>
      </c>
      <c r="AJ15" s="12" t="str">
        <f>IF(Z15="","",VLOOKUP(AI15,$L$95:$M$97,2,TRUE))</f>
        <v>І ур</v>
      </c>
    </row>
    <row r="16" spans="1:37" ht="15.75" x14ac:dyDescent="0.25">
      <c r="B16" s="1">
        <v>8</v>
      </c>
      <c r="C16" s="43" t="s">
        <v>93</v>
      </c>
      <c r="D16" s="1">
        <v>3</v>
      </c>
      <c r="E16" s="1">
        <v>2</v>
      </c>
      <c r="F16" s="1">
        <v>3</v>
      </c>
      <c r="G16" s="1">
        <v>3</v>
      </c>
      <c r="H16" s="1">
        <v>3</v>
      </c>
      <c r="I16" s="1">
        <v>2</v>
      </c>
      <c r="J16" s="1">
        <v>3</v>
      </c>
      <c r="K16" s="1">
        <v>3</v>
      </c>
      <c r="L16" s="1">
        <v>2</v>
      </c>
      <c r="M16" s="4">
        <f t="shared" si="0"/>
        <v>24</v>
      </c>
      <c r="N16" s="5">
        <f t="shared" si="1"/>
        <v>2.6666666666666665</v>
      </c>
      <c r="O16" s="12" t="str">
        <f>IF(D16="","",VLOOKUP(N16,$L$95:$M$97,2,TRUE))</f>
        <v>ІІІ ур</v>
      </c>
      <c r="P16" s="1">
        <v>3</v>
      </c>
      <c r="Q16" s="1">
        <v>3</v>
      </c>
      <c r="R16" s="1">
        <v>2</v>
      </c>
      <c r="S16" s="1">
        <v>3</v>
      </c>
      <c r="T16" s="1">
        <v>2</v>
      </c>
      <c r="U16" s="4">
        <f t="shared" si="2"/>
        <v>13</v>
      </c>
      <c r="V16" s="5">
        <f t="shared" si="3"/>
        <v>2.6</v>
      </c>
      <c r="W16" s="12" t="str">
        <f>IF(P16="","",VLOOKUP(V16,$L$95:$M$97,2,TRUE))</f>
        <v>ІІІ ур</v>
      </c>
      <c r="X16" s="1">
        <v>3</v>
      </c>
      <c r="Y16" s="1">
        <v>2</v>
      </c>
      <c r="Z16" s="1">
        <v>3</v>
      </c>
      <c r="AA16" s="1">
        <v>2</v>
      </c>
      <c r="AB16" s="1">
        <v>3</v>
      </c>
      <c r="AC16" s="1">
        <v>3</v>
      </c>
      <c r="AD16" s="1">
        <v>3</v>
      </c>
      <c r="AE16" s="4">
        <f t="shared" si="4"/>
        <v>19</v>
      </c>
      <c r="AF16" s="5">
        <f t="shared" si="5"/>
        <v>2.7142857142857144</v>
      </c>
      <c r="AG16" s="12" t="str">
        <f>IF(X16="","",VLOOKUP(AF16,$L$95:$M$97,2,TRUE))</f>
        <v>ІІІ ур</v>
      </c>
      <c r="AH16" s="7">
        <f t="shared" si="6"/>
        <v>56</v>
      </c>
      <c r="AI16" s="6">
        <f t="shared" si="7"/>
        <v>2.6666666666666665</v>
      </c>
      <c r="AJ16" s="12" t="str">
        <f>IF(Z16="","",VLOOKUP(AI16,$L$95:$M$97,2,TRUE))</f>
        <v>ІІІ ур</v>
      </c>
    </row>
    <row r="17" spans="2:36" ht="15.75" x14ac:dyDescent="0.25">
      <c r="B17" s="1">
        <v>9</v>
      </c>
      <c r="C17" s="43" t="s">
        <v>94</v>
      </c>
      <c r="D17" s="1">
        <v>3</v>
      </c>
      <c r="E17" s="1">
        <v>2</v>
      </c>
      <c r="F17" s="1">
        <v>3</v>
      </c>
      <c r="G17" s="1">
        <v>2</v>
      </c>
      <c r="H17" s="1">
        <v>3</v>
      </c>
      <c r="I17" s="1">
        <v>2</v>
      </c>
      <c r="J17" s="1">
        <v>3</v>
      </c>
      <c r="K17" s="1">
        <v>3</v>
      </c>
      <c r="L17" s="1">
        <v>3</v>
      </c>
      <c r="M17" s="4">
        <f t="shared" si="0"/>
        <v>24</v>
      </c>
      <c r="N17" s="5">
        <f t="shared" si="1"/>
        <v>2.6666666666666665</v>
      </c>
      <c r="O17" s="12" t="str">
        <f>IF(D17="","",VLOOKUP(N17,$L$95:$M$97,2,TRUE))</f>
        <v>ІІІ ур</v>
      </c>
      <c r="P17" s="1">
        <v>2</v>
      </c>
      <c r="Q17" s="1">
        <v>3</v>
      </c>
      <c r="R17" s="1">
        <v>3</v>
      </c>
      <c r="S17" s="1">
        <v>3</v>
      </c>
      <c r="T17" s="1">
        <v>2</v>
      </c>
      <c r="U17" s="4">
        <f t="shared" si="2"/>
        <v>13</v>
      </c>
      <c r="V17" s="5">
        <f t="shared" si="3"/>
        <v>2.6</v>
      </c>
      <c r="W17" s="12" t="str">
        <f>IF(P17="","",VLOOKUP(V17,$L$95:$M$97,2,TRUE))</f>
        <v>ІІІ ур</v>
      </c>
      <c r="X17" s="1">
        <v>2</v>
      </c>
      <c r="Y17" s="1">
        <v>3</v>
      </c>
      <c r="Z17" s="1">
        <v>3</v>
      </c>
      <c r="AA17" s="1">
        <v>3</v>
      </c>
      <c r="AB17" s="1">
        <v>2</v>
      </c>
      <c r="AC17" s="1">
        <v>3</v>
      </c>
      <c r="AD17" s="1">
        <v>3</v>
      </c>
      <c r="AE17" s="4">
        <f t="shared" si="4"/>
        <v>19</v>
      </c>
      <c r="AF17" s="5">
        <f t="shared" si="5"/>
        <v>2.7142857142857144</v>
      </c>
      <c r="AG17" s="12" t="str">
        <f>IF(X17="","",VLOOKUP(AF17,$L$95:$M$97,2,TRUE))</f>
        <v>ІІІ ур</v>
      </c>
      <c r="AH17" s="7">
        <f t="shared" si="6"/>
        <v>56</v>
      </c>
      <c r="AI17" s="6">
        <f t="shared" si="7"/>
        <v>2.6666666666666665</v>
      </c>
      <c r="AJ17" s="12" t="str">
        <f>IF(Z17="","",VLOOKUP(AI17,$L$95:$M$97,2,TRUE))</f>
        <v>ІІІ ур</v>
      </c>
    </row>
    <row r="18" spans="2:36" ht="15.75" x14ac:dyDescent="0.25">
      <c r="B18" s="1">
        <v>10</v>
      </c>
      <c r="C18" s="43" t="s">
        <v>95</v>
      </c>
      <c r="D18" s="1">
        <v>3</v>
      </c>
      <c r="E18" s="1">
        <v>2</v>
      </c>
      <c r="F18" s="1">
        <v>3</v>
      </c>
      <c r="G18" s="1">
        <v>2</v>
      </c>
      <c r="H18" s="1">
        <v>2</v>
      </c>
      <c r="I18" s="1">
        <v>2</v>
      </c>
      <c r="J18" s="1">
        <v>3</v>
      </c>
      <c r="K18" s="1">
        <v>2</v>
      </c>
      <c r="L18" s="1">
        <v>3</v>
      </c>
      <c r="M18" s="4">
        <f t="shared" si="0"/>
        <v>22</v>
      </c>
      <c r="N18" s="5">
        <f t="shared" si="1"/>
        <v>2.4444444444444446</v>
      </c>
      <c r="O18" s="12" t="str">
        <f>IF(D18="","",VLOOKUP(N18,$L$95:$M$97,2,TRUE))</f>
        <v>ІІ ур</v>
      </c>
      <c r="P18" s="1">
        <v>3</v>
      </c>
      <c r="Q18" s="1">
        <v>2</v>
      </c>
      <c r="R18" s="1">
        <v>3</v>
      </c>
      <c r="S18" s="1">
        <v>2</v>
      </c>
      <c r="T18" s="1">
        <v>2</v>
      </c>
      <c r="U18" s="4">
        <f t="shared" si="2"/>
        <v>12</v>
      </c>
      <c r="V18" s="5">
        <f t="shared" si="3"/>
        <v>2.4</v>
      </c>
      <c r="W18" s="12" t="str">
        <f>IF(P18="","",VLOOKUP(V18,$L$95:$M$97,2,TRUE))</f>
        <v>ІІ ур</v>
      </c>
      <c r="X18" s="1">
        <v>2</v>
      </c>
      <c r="Y18" s="1">
        <v>3</v>
      </c>
      <c r="Z18" s="1">
        <v>2</v>
      </c>
      <c r="AA18" s="1">
        <v>3</v>
      </c>
      <c r="AB18" s="1">
        <v>2</v>
      </c>
      <c r="AC18" s="1">
        <v>3</v>
      </c>
      <c r="AD18" s="1">
        <v>3</v>
      </c>
      <c r="AE18" s="4">
        <f t="shared" si="4"/>
        <v>18</v>
      </c>
      <c r="AF18" s="5">
        <f t="shared" si="5"/>
        <v>2.5714285714285716</v>
      </c>
      <c r="AG18" s="12" t="str">
        <f>IF(X18="","",VLOOKUP(AF18,$L$95:$M$97,2,TRUE))</f>
        <v>ІІ ур</v>
      </c>
      <c r="AH18" s="7">
        <f t="shared" si="6"/>
        <v>52</v>
      </c>
      <c r="AI18" s="6">
        <f t="shared" si="7"/>
        <v>2.4761904761904763</v>
      </c>
      <c r="AJ18" s="12" t="str">
        <f>IF(Z18="","",VLOOKUP(AI18,$L$95:$M$97,2,TRUE))</f>
        <v>ІІ ур</v>
      </c>
    </row>
    <row r="19" spans="2:36" ht="15.75" x14ac:dyDescent="0.25">
      <c r="B19" s="1">
        <v>11</v>
      </c>
      <c r="C19" s="43" t="s">
        <v>96</v>
      </c>
      <c r="D19" s="1">
        <v>2</v>
      </c>
      <c r="E19" s="1">
        <v>3</v>
      </c>
      <c r="F19" s="1">
        <v>2</v>
      </c>
      <c r="G19" s="1">
        <v>3</v>
      </c>
      <c r="H19" s="1">
        <v>3</v>
      </c>
      <c r="I19" s="1">
        <v>3</v>
      </c>
      <c r="J19" s="1">
        <v>2</v>
      </c>
      <c r="K19" s="1">
        <v>3</v>
      </c>
      <c r="L19" s="1">
        <v>3</v>
      </c>
      <c r="M19" s="4">
        <f t="shared" si="0"/>
        <v>24</v>
      </c>
      <c r="N19" s="5">
        <f t="shared" si="1"/>
        <v>2.6666666666666665</v>
      </c>
      <c r="O19" s="12" t="str">
        <f>IF(D19="","",VLOOKUP(N19,$L$95:$M$97,2,TRUE))</f>
        <v>ІІІ ур</v>
      </c>
      <c r="P19" s="1">
        <v>2</v>
      </c>
      <c r="Q19" s="1">
        <v>3</v>
      </c>
      <c r="R19" s="1">
        <v>2</v>
      </c>
      <c r="S19" s="1">
        <v>3</v>
      </c>
      <c r="T19" s="1">
        <v>3</v>
      </c>
      <c r="U19" s="4">
        <f t="shared" si="2"/>
        <v>13</v>
      </c>
      <c r="V19" s="5">
        <f t="shared" si="3"/>
        <v>2.6</v>
      </c>
      <c r="W19" s="12" t="str">
        <f>IF(P19="","",VLOOKUP(V19,$L$95:$M$97,2,TRUE))</f>
        <v>ІІІ ур</v>
      </c>
      <c r="X19" s="1">
        <v>3</v>
      </c>
      <c r="Y19" s="1">
        <v>2</v>
      </c>
      <c r="Z19" s="1">
        <v>3</v>
      </c>
      <c r="AA19" s="1">
        <v>2</v>
      </c>
      <c r="AB19" s="1">
        <v>3</v>
      </c>
      <c r="AC19" s="1">
        <v>3</v>
      </c>
      <c r="AD19" s="1">
        <v>3</v>
      </c>
      <c r="AE19" s="4">
        <f t="shared" si="4"/>
        <v>19</v>
      </c>
      <c r="AF19" s="5">
        <f t="shared" si="5"/>
        <v>2.7142857142857144</v>
      </c>
      <c r="AG19" s="12" t="str">
        <f>IF(X19="","",VLOOKUP(AF19,$L$95:$M$97,2,TRUE))</f>
        <v>ІІІ ур</v>
      </c>
      <c r="AH19" s="7">
        <f t="shared" si="6"/>
        <v>56</v>
      </c>
      <c r="AI19" s="6">
        <f t="shared" si="7"/>
        <v>2.6666666666666665</v>
      </c>
      <c r="AJ19" s="12" t="str">
        <f>IF(Z19="","",VLOOKUP(AI19,$L$95:$M$97,2,TRUE))</f>
        <v>ІІІ ур</v>
      </c>
    </row>
    <row r="20" spans="2:36" ht="15.75" x14ac:dyDescent="0.25">
      <c r="B20" s="1">
        <v>12</v>
      </c>
      <c r="C20" s="43" t="s">
        <v>97</v>
      </c>
      <c r="D20" s="1">
        <v>2</v>
      </c>
      <c r="E20" s="1">
        <v>1</v>
      </c>
      <c r="F20" s="1">
        <v>2</v>
      </c>
      <c r="G20" s="1">
        <v>2</v>
      </c>
      <c r="H20" s="1">
        <v>1</v>
      </c>
      <c r="I20" s="1">
        <v>1</v>
      </c>
      <c r="J20" s="1">
        <v>1</v>
      </c>
      <c r="K20" s="1">
        <v>2</v>
      </c>
      <c r="L20" s="1">
        <v>1</v>
      </c>
      <c r="M20" s="4">
        <f t="shared" si="0"/>
        <v>13</v>
      </c>
      <c r="N20" s="5">
        <f t="shared" si="1"/>
        <v>1.4444444444444444</v>
      </c>
      <c r="O20" s="12" t="str">
        <f>IF(D20="","",VLOOKUP(N20,$L$95:$M$97,2,TRUE))</f>
        <v>І ур</v>
      </c>
      <c r="P20" s="1">
        <v>1</v>
      </c>
      <c r="Q20" s="1">
        <v>2</v>
      </c>
      <c r="R20" s="1">
        <v>1</v>
      </c>
      <c r="S20" s="1">
        <v>2</v>
      </c>
      <c r="T20" s="1">
        <v>1</v>
      </c>
      <c r="U20" s="4">
        <f t="shared" si="2"/>
        <v>7</v>
      </c>
      <c r="V20" s="5">
        <f t="shared" si="3"/>
        <v>1.4</v>
      </c>
      <c r="W20" s="12" t="str">
        <f>IF(P20="","",VLOOKUP(V20,$L$95:$M$97,2,TRUE))</f>
        <v>І ур</v>
      </c>
      <c r="X20" s="1">
        <v>1</v>
      </c>
      <c r="Y20" s="1">
        <v>2</v>
      </c>
      <c r="Z20" s="1">
        <v>1</v>
      </c>
      <c r="AA20" s="1">
        <v>2</v>
      </c>
      <c r="AB20" s="1">
        <v>1</v>
      </c>
      <c r="AC20" s="1">
        <v>2</v>
      </c>
      <c r="AD20" s="1">
        <v>1</v>
      </c>
      <c r="AE20" s="4">
        <f t="shared" si="4"/>
        <v>10</v>
      </c>
      <c r="AF20" s="5">
        <f t="shared" si="5"/>
        <v>1.4285714285714286</v>
      </c>
      <c r="AG20" s="12" t="str">
        <f>IF(X20="","",VLOOKUP(AF20,$L$95:$M$97,2,TRUE))</f>
        <v>І ур</v>
      </c>
      <c r="AH20" s="7">
        <f t="shared" si="6"/>
        <v>30</v>
      </c>
      <c r="AI20" s="6">
        <f t="shared" si="7"/>
        <v>1.4285714285714286</v>
      </c>
      <c r="AJ20" s="12" t="str">
        <f>IF(Z20="","",VLOOKUP(AI20,$L$95:$M$97,2,TRUE))</f>
        <v>І ур</v>
      </c>
    </row>
    <row r="21" spans="2:36" ht="15.75" x14ac:dyDescent="0.25">
      <c r="B21" s="1">
        <v>13</v>
      </c>
      <c r="C21" s="43" t="s">
        <v>98</v>
      </c>
      <c r="D21" s="1">
        <v>3</v>
      </c>
      <c r="E21" s="1">
        <v>2</v>
      </c>
      <c r="F21" s="1">
        <v>3</v>
      </c>
      <c r="G21" s="1">
        <v>2</v>
      </c>
      <c r="H21" s="1">
        <v>3</v>
      </c>
      <c r="I21" s="1">
        <v>3</v>
      </c>
      <c r="J21" s="1">
        <v>2</v>
      </c>
      <c r="K21" s="1">
        <v>3</v>
      </c>
      <c r="L21" s="1">
        <v>3</v>
      </c>
      <c r="M21" s="4">
        <f t="shared" si="0"/>
        <v>24</v>
      </c>
      <c r="N21" s="5">
        <f t="shared" si="1"/>
        <v>2.6666666666666665</v>
      </c>
      <c r="O21" s="12" t="str">
        <f>IF(D21="","",VLOOKUP(N21,$L$95:$M$97,2,TRUE))</f>
        <v>ІІІ ур</v>
      </c>
      <c r="P21" s="1">
        <v>3</v>
      </c>
      <c r="Q21" s="1">
        <v>3</v>
      </c>
      <c r="R21" s="1">
        <v>2</v>
      </c>
      <c r="S21" s="1">
        <v>3</v>
      </c>
      <c r="T21" s="1">
        <v>2</v>
      </c>
      <c r="U21" s="4">
        <f t="shared" si="2"/>
        <v>13</v>
      </c>
      <c r="V21" s="5">
        <f t="shared" si="3"/>
        <v>2.6</v>
      </c>
      <c r="W21" s="12" t="str">
        <f>IF(P21="","",VLOOKUP(V21,$L$95:$M$97,2,TRUE))</f>
        <v>ІІІ ур</v>
      </c>
      <c r="X21" s="1">
        <v>2</v>
      </c>
      <c r="Y21" s="1">
        <v>3</v>
      </c>
      <c r="Z21" s="1">
        <v>3</v>
      </c>
      <c r="AA21" s="1">
        <v>3</v>
      </c>
      <c r="AB21" s="1">
        <v>3</v>
      </c>
      <c r="AC21" s="1">
        <v>2</v>
      </c>
      <c r="AD21" s="1">
        <v>3</v>
      </c>
      <c r="AE21" s="4">
        <f t="shared" si="4"/>
        <v>19</v>
      </c>
      <c r="AF21" s="5">
        <f t="shared" si="5"/>
        <v>2.7142857142857144</v>
      </c>
      <c r="AG21" s="12" t="str">
        <f>IF(X21="","",VLOOKUP(AF21,$L$95:$M$97,2,TRUE))</f>
        <v>ІІІ ур</v>
      </c>
      <c r="AH21" s="7">
        <f t="shared" si="6"/>
        <v>56</v>
      </c>
      <c r="AI21" s="6">
        <f t="shared" si="7"/>
        <v>2.6666666666666665</v>
      </c>
      <c r="AJ21" s="12" t="str">
        <f>IF(Z21="","",VLOOKUP(AI21,$L$95:$M$97,2,TRUE))</f>
        <v>ІІІ ур</v>
      </c>
    </row>
    <row r="22" spans="2:36" ht="15.75" x14ac:dyDescent="0.25">
      <c r="B22" s="1">
        <v>14</v>
      </c>
      <c r="C22" s="43" t="s">
        <v>99</v>
      </c>
      <c r="D22" s="1">
        <v>1</v>
      </c>
      <c r="E22" s="1">
        <v>2</v>
      </c>
      <c r="F22" s="1">
        <v>1</v>
      </c>
      <c r="G22" s="1">
        <v>2</v>
      </c>
      <c r="H22" s="1">
        <v>2</v>
      </c>
      <c r="I22" s="1">
        <v>2</v>
      </c>
      <c r="J22" s="1">
        <v>1</v>
      </c>
      <c r="K22" s="1">
        <v>2</v>
      </c>
      <c r="L22" s="1">
        <v>1</v>
      </c>
      <c r="M22" s="4">
        <f t="shared" si="0"/>
        <v>14</v>
      </c>
      <c r="N22" s="5">
        <f t="shared" si="1"/>
        <v>1.5555555555555556</v>
      </c>
      <c r="O22" s="12" t="str">
        <f>IF(D22="","",VLOOKUP(N22,$L$95:$M$97,2,TRUE))</f>
        <v>І ур</v>
      </c>
      <c r="P22" s="1">
        <v>1</v>
      </c>
      <c r="Q22" s="1">
        <v>2</v>
      </c>
      <c r="R22" s="1">
        <v>2</v>
      </c>
      <c r="S22" s="1">
        <v>1</v>
      </c>
      <c r="T22" s="1">
        <v>1</v>
      </c>
      <c r="U22" s="4">
        <f t="shared" si="2"/>
        <v>7</v>
      </c>
      <c r="V22" s="5">
        <f t="shared" si="3"/>
        <v>1.4</v>
      </c>
      <c r="W22" s="12" t="str">
        <f>IF(P22="","",VLOOKUP(V22,$L$95:$M$97,2,TRUE))</f>
        <v>І ур</v>
      </c>
      <c r="X22" s="1">
        <v>2</v>
      </c>
      <c r="Y22" s="1">
        <v>1</v>
      </c>
      <c r="Z22" s="1">
        <v>2</v>
      </c>
      <c r="AA22" s="1">
        <v>1</v>
      </c>
      <c r="AB22" s="1">
        <v>1</v>
      </c>
      <c r="AC22" s="1">
        <v>1</v>
      </c>
      <c r="AD22" s="1">
        <v>2</v>
      </c>
      <c r="AE22" s="4">
        <f t="shared" si="4"/>
        <v>10</v>
      </c>
      <c r="AF22" s="5">
        <f t="shared" si="5"/>
        <v>1.4285714285714286</v>
      </c>
      <c r="AG22" s="12" t="str">
        <f>IF(X22="","",VLOOKUP(AF22,$L$95:$M$97,2,TRUE))</f>
        <v>І ур</v>
      </c>
      <c r="AH22" s="7">
        <f t="shared" si="6"/>
        <v>31</v>
      </c>
      <c r="AI22" s="6">
        <f t="shared" si="7"/>
        <v>1.4761904761904763</v>
      </c>
      <c r="AJ22" s="12" t="str">
        <f>IF(Z22="","",VLOOKUP(AI22,$L$95:$M$97,2,TRUE))</f>
        <v>І ур</v>
      </c>
    </row>
    <row r="23" spans="2:36" ht="15.75" x14ac:dyDescent="0.25">
      <c r="B23" s="1">
        <v>15</v>
      </c>
      <c r="C23" s="43" t="s">
        <v>100</v>
      </c>
      <c r="D23" s="1">
        <v>3</v>
      </c>
      <c r="E23" s="1">
        <v>2</v>
      </c>
      <c r="F23" s="1">
        <v>3</v>
      </c>
      <c r="G23" s="1">
        <v>3</v>
      </c>
      <c r="H23" s="1">
        <v>3</v>
      </c>
      <c r="I23" s="1">
        <v>2</v>
      </c>
      <c r="J23" s="1">
        <v>3</v>
      </c>
      <c r="K23" s="1">
        <v>3</v>
      </c>
      <c r="L23" s="1">
        <v>2</v>
      </c>
      <c r="M23" s="4">
        <f t="shared" si="0"/>
        <v>24</v>
      </c>
      <c r="N23" s="5">
        <f t="shared" si="1"/>
        <v>2.6666666666666665</v>
      </c>
      <c r="O23" s="12" t="str">
        <f>IF(D23="","",VLOOKUP(N23,$L$95:$M$97,2,TRUE))</f>
        <v>ІІІ ур</v>
      </c>
      <c r="P23" s="1">
        <v>3</v>
      </c>
      <c r="Q23" s="1">
        <v>3</v>
      </c>
      <c r="R23" s="1">
        <v>2</v>
      </c>
      <c r="S23" s="1">
        <v>3</v>
      </c>
      <c r="T23" s="1">
        <v>2</v>
      </c>
      <c r="U23" s="4">
        <f t="shared" si="2"/>
        <v>13</v>
      </c>
      <c r="V23" s="5">
        <f t="shared" si="3"/>
        <v>2.6</v>
      </c>
      <c r="W23" s="12" t="str">
        <f>IF(P23="","",VLOOKUP(V23,$L$95:$M$97,2,TRUE))</f>
        <v>ІІІ ур</v>
      </c>
      <c r="X23" s="1">
        <v>3</v>
      </c>
      <c r="Y23" s="1">
        <v>2</v>
      </c>
      <c r="Z23" s="1">
        <v>3</v>
      </c>
      <c r="AA23" s="1">
        <v>2</v>
      </c>
      <c r="AB23" s="1">
        <v>3</v>
      </c>
      <c r="AC23" s="1">
        <v>3</v>
      </c>
      <c r="AD23" s="1">
        <v>3</v>
      </c>
      <c r="AE23" s="4">
        <f t="shared" si="4"/>
        <v>19</v>
      </c>
      <c r="AF23" s="5">
        <f t="shared" si="5"/>
        <v>2.7142857142857144</v>
      </c>
      <c r="AG23" s="12" t="str">
        <f>IF(X23="","",VLOOKUP(AF23,$L$95:$M$97,2,TRUE))</f>
        <v>ІІІ ур</v>
      </c>
      <c r="AH23" s="7">
        <f t="shared" si="6"/>
        <v>56</v>
      </c>
      <c r="AI23" s="6">
        <f t="shared" si="7"/>
        <v>2.6666666666666665</v>
      </c>
      <c r="AJ23" s="12" t="str">
        <f>IF(Z23="","",VLOOKUP(AI23,$L$95:$M$97,2,TRUE))</f>
        <v>ІІІ ур</v>
      </c>
    </row>
    <row r="24" spans="2:36" ht="15.75" x14ac:dyDescent="0.25">
      <c r="B24" s="1">
        <v>16</v>
      </c>
      <c r="C24" s="43" t="s">
        <v>101</v>
      </c>
      <c r="D24" s="1">
        <v>3</v>
      </c>
      <c r="E24" s="1">
        <v>2</v>
      </c>
      <c r="F24" s="1">
        <v>3</v>
      </c>
      <c r="G24" s="1">
        <v>2</v>
      </c>
      <c r="H24" s="1">
        <v>3</v>
      </c>
      <c r="I24" s="1">
        <v>2</v>
      </c>
      <c r="J24" s="1">
        <v>3</v>
      </c>
      <c r="K24" s="1">
        <v>3</v>
      </c>
      <c r="L24" s="1">
        <v>3</v>
      </c>
      <c r="M24" s="4">
        <f t="shared" si="0"/>
        <v>24</v>
      </c>
      <c r="N24" s="5">
        <f t="shared" si="1"/>
        <v>2.6666666666666665</v>
      </c>
      <c r="O24" s="12" t="str">
        <f>IF(D24="","",VLOOKUP(N24,$L$95:$M$97,2,TRUE))</f>
        <v>ІІІ ур</v>
      </c>
      <c r="P24" s="1">
        <v>2</v>
      </c>
      <c r="Q24" s="1">
        <v>3</v>
      </c>
      <c r="R24" s="1">
        <v>3</v>
      </c>
      <c r="S24" s="1">
        <v>3</v>
      </c>
      <c r="T24" s="1">
        <v>2</v>
      </c>
      <c r="U24" s="4">
        <f t="shared" si="2"/>
        <v>13</v>
      </c>
      <c r="V24" s="5">
        <f t="shared" si="3"/>
        <v>2.6</v>
      </c>
      <c r="W24" s="12" t="str">
        <f>IF(P24="","",VLOOKUP(V24,$L$95:$M$97,2,TRUE))</f>
        <v>ІІІ ур</v>
      </c>
      <c r="X24" s="1">
        <v>2</v>
      </c>
      <c r="Y24" s="1">
        <v>3</v>
      </c>
      <c r="Z24" s="1">
        <v>3</v>
      </c>
      <c r="AA24" s="1">
        <v>3</v>
      </c>
      <c r="AB24" s="1">
        <v>2</v>
      </c>
      <c r="AC24" s="1">
        <v>3</v>
      </c>
      <c r="AD24" s="1">
        <v>3</v>
      </c>
      <c r="AE24" s="4">
        <f t="shared" si="4"/>
        <v>19</v>
      </c>
      <c r="AF24" s="5">
        <f t="shared" si="5"/>
        <v>2.7142857142857144</v>
      </c>
      <c r="AG24" s="12" t="str">
        <f>IF(X24="","",VLOOKUP(AF24,$L$95:$M$97,2,TRUE))</f>
        <v>ІІІ ур</v>
      </c>
      <c r="AH24" s="7">
        <f t="shared" si="6"/>
        <v>56</v>
      </c>
      <c r="AI24" s="6">
        <f t="shared" si="7"/>
        <v>2.6666666666666665</v>
      </c>
      <c r="AJ24" s="12" t="str">
        <f>IF(Z24="","",VLOOKUP(AI24,$L$95:$M$97,2,TRUE))</f>
        <v>ІІІ ур</v>
      </c>
    </row>
    <row r="25" spans="2:36" ht="15.75" x14ac:dyDescent="0.25">
      <c r="B25" s="1">
        <v>17</v>
      </c>
      <c r="C25" s="43" t="s">
        <v>102</v>
      </c>
      <c r="D25" s="1">
        <v>3</v>
      </c>
      <c r="E25" s="1">
        <v>2</v>
      </c>
      <c r="F25" s="1">
        <v>3</v>
      </c>
      <c r="G25" s="1">
        <v>2</v>
      </c>
      <c r="H25" s="1">
        <v>2</v>
      </c>
      <c r="I25" s="1">
        <v>3</v>
      </c>
      <c r="J25" s="1">
        <v>3</v>
      </c>
      <c r="K25" s="1">
        <v>2</v>
      </c>
      <c r="L25" s="1">
        <v>3</v>
      </c>
      <c r="M25" s="4">
        <f t="shared" si="0"/>
        <v>23</v>
      </c>
      <c r="N25" s="5">
        <f t="shared" si="1"/>
        <v>2.5555555555555554</v>
      </c>
      <c r="O25" s="12" t="str">
        <f>IF(D25="","",VLOOKUP(N25,$L$95:$M$97,2,TRUE))</f>
        <v>ІІ ур</v>
      </c>
      <c r="P25" s="1">
        <v>2</v>
      </c>
      <c r="Q25" s="1">
        <v>3</v>
      </c>
      <c r="R25" s="1">
        <v>2</v>
      </c>
      <c r="S25" s="1">
        <v>2</v>
      </c>
      <c r="T25" s="1">
        <v>3</v>
      </c>
      <c r="U25" s="4">
        <f t="shared" si="2"/>
        <v>12</v>
      </c>
      <c r="V25" s="5">
        <f t="shared" si="3"/>
        <v>2.4</v>
      </c>
      <c r="W25" s="12" t="str">
        <f>IF(P25="","",VLOOKUP(V25,$L$95:$M$97,2,TRUE))</f>
        <v>ІІ ур</v>
      </c>
      <c r="X25" s="1">
        <v>3</v>
      </c>
      <c r="Y25" s="1">
        <v>2</v>
      </c>
      <c r="Z25" s="1">
        <v>3</v>
      </c>
      <c r="AA25" s="1">
        <v>2</v>
      </c>
      <c r="AB25" s="1">
        <v>2</v>
      </c>
      <c r="AC25" s="1">
        <v>3</v>
      </c>
      <c r="AD25" s="1">
        <v>2</v>
      </c>
      <c r="AE25" s="4">
        <f t="shared" si="4"/>
        <v>17</v>
      </c>
      <c r="AF25" s="5">
        <f t="shared" si="5"/>
        <v>2.4285714285714284</v>
      </c>
      <c r="AG25" s="12" t="str">
        <f>IF(X25="","",VLOOKUP(AF25,$L$95:$M$97,2,TRUE))</f>
        <v>ІІ ур</v>
      </c>
      <c r="AH25" s="7">
        <f t="shared" si="6"/>
        <v>52</v>
      </c>
      <c r="AI25" s="6">
        <f t="shared" si="7"/>
        <v>2.4761904761904763</v>
      </c>
      <c r="AJ25" s="12" t="str">
        <f>IF(Z25="","",VLOOKUP(AI25,$L$95:$M$97,2,TRUE))</f>
        <v>ІІ ур</v>
      </c>
    </row>
    <row r="26" spans="2:36" ht="15.75" x14ac:dyDescent="0.25">
      <c r="B26" s="1">
        <v>18</v>
      </c>
      <c r="C26" s="43" t="s">
        <v>103</v>
      </c>
      <c r="D26" s="1">
        <v>2</v>
      </c>
      <c r="E26" s="1">
        <v>3</v>
      </c>
      <c r="F26" s="1">
        <v>2</v>
      </c>
      <c r="G26" s="1">
        <v>3</v>
      </c>
      <c r="H26" s="1">
        <v>3</v>
      </c>
      <c r="I26" s="1">
        <v>2</v>
      </c>
      <c r="J26" s="1">
        <v>3</v>
      </c>
      <c r="K26" s="1">
        <v>3</v>
      </c>
      <c r="L26" s="1">
        <v>2</v>
      </c>
      <c r="M26" s="4">
        <f t="shared" si="0"/>
        <v>23</v>
      </c>
      <c r="N26" s="5">
        <f t="shared" si="1"/>
        <v>2.5555555555555554</v>
      </c>
      <c r="O26" s="12" t="str">
        <f>IF(D26="","",VLOOKUP(N26,$L$95:$M$97,2,TRUE))</f>
        <v>ІІ ур</v>
      </c>
      <c r="P26" s="1">
        <v>3</v>
      </c>
      <c r="Q26" s="1">
        <v>2</v>
      </c>
      <c r="R26" s="1">
        <v>3</v>
      </c>
      <c r="S26" s="1">
        <v>2</v>
      </c>
      <c r="T26" s="1">
        <v>2</v>
      </c>
      <c r="U26" s="4">
        <f t="shared" si="2"/>
        <v>12</v>
      </c>
      <c r="V26" s="5">
        <f t="shared" si="3"/>
        <v>2.4</v>
      </c>
      <c r="W26" s="12" t="str">
        <f>IF(P26="","",VLOOKUP(V26,$L$95:$M$97,2,TRUE))</f>
        <v>ІІ ур</v>
      </c>
      <c r="X26" s="1">
        <v>2</v>
      </c>
      <c r="Y26" s="1">
        <v>3</v>
      </c>
      <c r="Z26" s="1">
        <v>2</v>
      </c>
      <c r="AA26" s="1">
        <v>3</v>
      </c>
      <c r="AB26" s="1">
        <v>3</v>
      </c>
      <c r="AC26" s="1">
        <v>3</v>
      </c>
      <c r="AD26" s="1">
        <v>2</v>
      </c>
      <c r="AE26" s="4">
        <f t="shared" si="4"/>
        <v>18</v>
      </c>
      <c r="AF26" s="5">
        <f t="shared" si="5"/>
        <v>2.5714285714285716</v>
      </c>
      <c r="AG26" s="12" t="str">
        <f>IF(X26="","",VLOOKUP(AF26,$L$95:$M$97,2,TRUE))</f>
        <v>ІІ ур</v>
      </c>
      <c r="AH26" s="7">
        <f t="shared" si="6"/>
        <v>53</v>
      </c>
      <c r="AI26" s="6">
        <f t="shared" si="7"/>
        <v>2.5238095238095237</v>
      </c>
      <c r="AJ26" s="12" t="str">
        <f>IF(Z26="","",VLOOKUP(AI26,$L$95:$M$97,2,TRUE))</f>
        <v>ІІ ур</v>
      </c>
    </row>
    <row r="27" spans="2:36" ht="15.75" x14ac:dyDescent="0.25">
      <c r="B27" s="1">
        <v>19</v>
      </c>
      <c r="C27" s="44" t="s">
        <v>104</v>
      </c>
      <c r="D27" s="1">
        <v>3</v>
      </c>
      <c r="E27" s="1">
        <v>2</v>
      </c>
      <c r="F27" s="1">
        <v>3</v>
      </c>
      <c r="G27" s="1">
        <v>3</v>
      </c>
      <c r="H27" s="1">
        <v>3</v>
      </c>
      <c r="I27" s="1">
        <v>2</v>
      </c>
      <c r="J27" s="1">
        <v>3</v>
      </c>
      <c r="K27" s="1">
        <v>3</v>
      </c>
      <c r="L27" s="1">
        <v>2</v>
      </c>
      <c r="M27" s="4">
        <f t="shared" si="0"/>
        <v>24</v>
      </c>
      <c r="N27" s="5">
        <f t="shared" si="1"/>
        <v>2.6666666666666665</v>
      </c>
      <c r="O27" s="12" t="str">
        <f>IF(D27="","",VLOOKUP(N27,$L$95:$M$97,2,TRUE))</f>
        <v>ІІІ ур</v>
      </c>
      <c r="P27" s="1">
        <v>3</v>
      </c>
      <c r="Q27" s="1">
        <v>3</v>
      </c>
      <c r="R27" s="1">
        <v>2</v>
      </c>
      <c r="S27" s="1">
        <v>3</v>
      </c>
      <c r="T27" s="1">
        <v>2</v>
      </c>
      <c r="U27" s="4">
        <f t="shared" si="2"/>
        <v>13</v>
      </c>
      <c r="V27" s="5">
        <f t="shared" si="3"/>
        <v>2.6</v>
      </c>
      <c r="W27" s="12" t="str">
        <f>IF(P27="","",VLOOKUP(V27,$L$95:$M$97,2,TRUE))</f>
        <v>ІІІ ур</v>
      </c>
      <c r="X27" s="1">
        <v>3</v>
      </c>
      <c r="Y27" s="1">
        <v>2</v>
      </c>
      <c r="Z27" s="1">
        <v>3</v>
      </c>
      <c r="AA27" s="1">
        <v>2</v>
      </c>
      <c r="AB27" s="1">
        <v>3</v>
      </c>
      <c r="AC27" s="1">
        <v>3</v>
      </c>
      <c r="AD27" s="1">
        <v>3</v>
      </c>
      <c r="AE27" s="4">
        <f t="shared" si="4"/>
        <v>19</v>
      </c>
      <c r="AF27" s="5">
        <f t="shared" si="5"/>
        <v>2.7142857142857144</v>
      </c>
      <c r="AG27" s="12" t="str">
        <f>IF(X27="","",VLOOKUP(AF27,$L$95:$M$97,2,TRUE))</f>
        <v>ІІІ ур</v>
      </c>
      <c r="AH27" s="7">
        <f t="shared" si="6"/>
        <v>56</v>
      </c>
      <c r="AI27" s="6">
        <f t="shared" si="7"/>
        <v>2.6666666666666665</v>
      </c>
      <c r="AJ27" s="12" t="str">
        <f>IF(Z27="","",VLOOKUP(AI27,$L$95:$M$97,2,TRUE))</f>
        <v>ІІІ ур</v>
      </c>
    </row>
    <row r="28" spans="2:36" ht="31.5" x14ac:dyDescent="0.25">
      <c r="B28" s="1">
        <v>20</v>
      </c>
      <c r="C28" s="44" t="s">
        <v>105</v>
      </c>
      <c r="D28" s="1">
        <v>3</v>
      </c>
      <c r="E28" s="1">
        <v>2</v>
      </c>
      <c r="F28" s="1">
        <v>3</v>
      </c>
      <c r="G28" s="1">
        <v>2</v>
      </c>
      <c r="H28" s="1">
        <v>3</v>
      </c>
      <c r="I28" s="1">
        <v>2</v>
      </c>
      <c r="J28" s="1">
        <v>3</v>
      </c>
      <c r="K28" s="1">
        <v>3</v>
      </c>
      <c r="L28" s="1">
        <v>3</v>
      </c>
      <c r="M28" s="4">
        <f t="shared" si="0"/>
        <v>24</v>
      </c>
      <c r="N28" s="5">
        <f t="shared" si="1"/>
        <v>2.6666666666666665</v>
      </c>
      <c r="O28" s="12" t="str">
        <f>IF(D28="","",VLOOKUP(N28,$L$95:$M$97,2,TRUE))</f>
        <v>ІІІ ур</v>
      </c>
      <c r="P28" s="1">
        <v>2</v>
      </c>
      <c r="Q28" s="1">
        <v>3</v>
      </c>
      <c r="R28" s="1">
        <v>3</v>
      </c>
      <c r="S28" s="1">
        <v>3</v>
      </c>
      <c r="T28" s="1">
        <v>2</v>
      </c>
      <c r="U28" s="4">
        <f t="shared" si="2"/>
        <v>13</v>
      </c>
      <c r="V28" s="5">
        <f t="shared" si="3"/>
        <v>2.6</v>
      </c>
      <c r="W28" s="12" t="str">
        <f>IF(P28="","",VLOOKUP(V28,$L$95:$M$97,2,TRUE))</f>
        <v>ІІІ ур</v>
      </c>
      <c r="X28" s="1">
        <v>2</v>
      </c>
      <c r="Y28" s="1">
        <v>3</v>
      </c>
      <c r="Z28" s="1">
        <v>3</v>
      </c>
      <c r="AA28" s="1">
        <v>3</v>
      </c>
      <c r="AB28" s="1">
        <v>2</v>
      </c>
      <c r="AC28" s="1">
        <v>3</v>
      </c>
      <c r="AD28" s="1">
        <v>3</v>
      </c>
      <c r="AE28" s="4">
        <f t="shared" si="4"/>
        <v>19</v>
      </c>
      <c r="AF28" s="5">
        <f t="shared" si="5"/>
        <v>2.7142857142857144</v>
      </c>
      <c r="AG28" s="12" t="str">
        <f>IF(X28="","",VLOOKUP(AF28,$L$95:$M$97,2,TRUE))</f>
        <v>ІІІ ур</v>
      </c>
      <c r="AH28" s="7">
        <f t="shared" si="6"/>
        <v>56</v>
      </c>
      <c r="AI28" s="6">
        <f t="shared" si="7"/>
        <v>2.6666666666666665</v>
      </c>
      <c r="AJ28" s="12" t="str">
        <f>IF(Z28="","",VLOOKUP(AI28,$L$95:$M$97,2,TRUE))</f>
        <v>ІІІ ур</v>
      </c>
    </row>
    <row r="29" spans="2:36" x14ac:dyDescent="0.25">
      <c r="B29" s="31"/>
      <c r="C29" s="31"/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1" t="s">
        <v>16</v>
      </c>
      <c r="O29" s="11" t="s">
        <v>1</v>
      </c>
      <c r="P29" s="34"/>
      <c r="Q29" s="35"/>
      <c r="R29" s="35"/>
      <c r="S29" s="35"/>
      <c r="T29" s="35"/>
      <c r="U29" s="36"/>
      <c r="V29" s="1" t="s">
        <v>16</v>
      </c>
      <c r="W29" s="11" t="s">
        <v>1</v>
      </c>
      <c r="X29" s="34"/>
      <c r="Y29" s="35"/>
      <c r="Z29" s="35"/>
      <c r="AA29" s="35"/>
      <c r="AB29" s="35"/>
      <c r="AC29" s="35"/>
      <c r="AD29" s="35"/>
      <c r="AE29" s="36"/>
      <c r="AF29" s="1" t="s">
        <v>16</v>
      </c>
      <c r="AG29" s="11" t="s">
        <v>1</v>
      </c>
      <c r="AH29" s="2"/>
      <c r="AI29" s="2"/>
      <c r="AJ29" s="2"/>
    </row>
    <row r="30" spans="2:36" x14ac:dyDescent="0.25">
      <c r="B30" s="32"/>
      <c r="C30" s="32"/>
      <c r="D30" s="34" t="s">
        <v>14</v>
      </c>
      <c r="E30" s="35"/>
      <c r="F30" s="35"/>
      <c r="G30" s="35"/>
      <c r="H30" s="35"/>
      <c r="I30" s="35"/>
      <c r="J30" s="35"/>
      <c r="K30" s="35"/>
      <c r="L30" s="35"/>
      <c r="M30" s="36"/>
      <c r="N30" s="10">
        <f>COUNTA(C9:C28)</f>
        <v>20</v>
      </c>
      <c r="O30" s="10">
        <v>100</v>
      </c>
      <c r="P30" s="34" t="s">
        <v>14</v>
      </c>
      <c r="Q30" s="35"/>
      <c r="R30" s="35"/>
      <c r="S30" s="35"/>
      <c r="T30" s="35"/>
      <c r="U30" s="36"/>
      <c r="V30" s="10">
        <f>COUNTA(C9:C28)</f>
        <v>20</v>
      </c>
      <c r="W30" s="10">
        <v>100</v>
      </c>
      <c r="X30" s="34" t="s">
        <v>14</v>
      </c>
      <c r="Y30" s="35"/>
      <c r="Z30" s="35"/>
      <c r="AA30" s="35"/>
      <c r="AB30" s="35"/>
      <c r="AC30" s="35"/>
      <c r="AD30" s="35"/>
      <c r="AE30" s="36"/>
      <c r="AF30" s="10">
        <f>COUNTA(C9:C28)</f>
        <v>20</v>
      </c>
      <c r="AG30" s="10">
        <v>100</v>
      </c>
      <c r="AH30" s="2"/>
      <c r="AI30" s="2"/>
      <c r="AJ30" s="2"/>
    </row>
    <row r="31" spans="2:36" x14ac:dyDescent="0.25">
      <c r="B31" s="32"/>
      <c r="C31" s="32"/>
      <c r="D31" s="34" t="s">
        <v>17</v>
      </c>
      <c r="E31" s="35"/>
      <c r="F31" s="35"/>
      <c r="G31" s="35"/>
      <c r="H31" s="35"/>
      <c r="I31" s="35"/>
      <c r="J31" s="35"/>
      <c r="K31" s="35"/>
      <c r="L31" s="35"/>
      <c r="M31" s="36"/>
      <c r="N31" s="13">
        <f>COUNTIF(O9:O28,"І ур")</f>
        <v>5</v>
      </c>
      <c r="O31" s="3">
        <f>(N31/N30)*100</f>
        <v>25</v>
      </c>
      <c r="P31" s="34" t="s">
        <v>17</v>
      </c>
      <c r="Q31" s="35"/>
      <c r="R31" s="35"/>
      <c r="S31" s="35"/>
      <c r="T31" s="35"/>
      <c r="U31" s="36"/>
      <c r="V31" s="13">
        <f>COUNTIF(W9:W28,"І ур")</f>
        <v>5</v>
      </c>
      <c r="W31" s="3">
        <f>(V31/V30)*100</f>
        <v>25</v>
      </c>
      <c r="X31" s="34" t="s">
        <v>17</v>
      </c>
      <c r="Y31" s="35"/>
      <c r="Z31" s="35"/>
      <c r="AA31" s="35"/>
      <c r="AB31" s="35"/>
      <c r="AC31" s="35"/>
      <c r="AD31" s="35"/>
      <c r="AE31" s="36"/>
      <c r="AF31" s="13">
        <f>COUNTIF(AG9:AG28,"І ур")</f>
        <v>5</v>
      </c>
      <c r="AG31" s="3">
        <f>(AF31/AF30)*100</f>
        <v>25</v>
      </c>
      <c r="AH31" s="2"/>
      <c r="AI31" s="2"/>
      <c r="AJ31" s="2"/>
    </row>
    <row r="32" spans="2:36" x14ac:dyDescent="0.25">
      <c r="B32" s="32"/>
      <c r="C32" s="32"/>
      <c r="D32" s="34" t="s">
        <v>18</v>
      </c>
      <c r="E32" s="35"/>
      <c r="F32" s="35"/>
      <c r="G32" s="35"/>
      <c r="H32" s="35"/>
      <c r="I32" s="35"/>
      <c r="J32" s="35"/>
      <c r="K32" s="35"/>
      <c r="L32" s="35"/>
      <c r="M32" s="36"/>
      <c r="N32" s="13">
        <f>COUNTIF(O9:O28,"ІІ ур")</f>
        <v>4</v>
      </c>
      <c r="O32" s="3">
        <f>(N32/N30)*100</f>
        <v>20</v>
      </c>
      <c r="P32" s="34" t="s">
        <v>18</v>
      </c>
      <c r="Q32" s="35"/>
      <c r="R32" s="35"/>
      <c r="S32" s="35"/>
      <c r="T32" s="35"/>
      <c r="U32" s="36"/>
      <c r="V32" s="13">
        <f>COUNTIF(W9:W28,"ІІ ур")</f>
        <v>4</v>
      </c>
      <c r="W32" s="3">
        <f>(V32/V30)*100</f>
        <v>20</v>
      </c>
      <c r="X32" s="34" t="s">
        <v>18</v>
      </c>
      <c r="Y32" s="35"/>
      <c r="Z32" s="35"/>
      <c r="AA32" s="35"/>
      <c r="AB32" s="35"/>
      <c r="AC32" s="35"/>
      <c r="AD32" s="35"/>
      <c r="AE32" s="36"/>
      <c r="AF32" s="13">
        <f>COUNTIF(AG9:AG28,"ІІ ур")</f>
        <v>4</v>
      </c>
      <c r="AG32" s="3">
        <f>(AF32/AF30)*100</f>
        <v>20</v>
      </c>
      <c r="AH32" s="2"/>
      <c r="AI32" s="2"/>
      <c r="AJ32" s="2"/>
    </row>
    <row r="33" spans="2:36" x14ac:dyDescent="0.25">
      <c r="B33" s="32"/>
      <c r="C33" s="32"/>
      <c r="D33" s="34" t="s">
        <v>19</v>
      </c>
      <c r="E33" s="35"/>
      <c r="F33" s="35"/>
      <c r="G33" s="35"/>
      <c r="H33" s="35"/>
      <c r="I33" s="35"/>
      <c r="J33" s="35"/>
      <c r="K33" s="35"/>
      <c r="L33" s="35"/>
      <c r="M33" s="36"/>
      <c r="N33" s="13">
        <f>COUNTIF(O9:O28,"ІІІ ур")</f>
        <v>11</v>
      </c>
      <c r="O33" s="3">
        <f>(N33/N30)*100</f>
        <v>55.000000000000007</v>
      </c>
      <c r="P33" s="34" t="s">
        <v>19</v>
      </c>
      <c r="Q33" s="35"/>
      <c r="R33" s="35"/>
      <c r="S33" s="35"/>
      <c r="T33" s="35"/>
      <c r="U33" s="36"/>
      <c r="V33" s="13">
        <f>COUNTIF(W9:W28,"ІІІ ур")</f>
        <v>11</v>
      </c>
      <c r="W33" s="3">
        <f>(V33/V30)*100</f>
        <v>55.000000000000007</v>
      </c>
      <c r="X33" s="34" t="s">
        <v>19</v>
      </c>
      <c r="Y33" s="35"/>
      <c r="Z33" s="35"/>
      <c r="AA33" s="35"/>
      <c r="AB33" s="35"/>
      <c r="AC33" s="35"/>
      <c r="AD33" s="35"/>
      <c r="AE33" s="36"/>
      <c r="AF33" s="13">
        <f>COUNTIF(AG9:AG28,"ІІІ ур")</f>
        <v>11</v>
      </c>
      <c r="AG33" s="3">
        <f>(AF33/AF30)*100</f>
        <v>55.000000000000007</v>
      </c>
      <c r="AH33" s="2"/>
      <c r="AI33" s="2"/>
      <c r="AJ33" s="2"/>
    </row>
    <row r="34" spans="2:36" x14ac:dyDescent="0.25">
      <c r="B34" s="32"/>
      <c r="C34" s="32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6"/>
      <c r="AI34" s="1" t="s">
        <v>16</v>
      </c>
      <c r="AJ34" s="11" t="s">
        <v>1</v>
      </c>
    </row>
    <row r="35" spans="2:36" x14ac:dyDescent="0.25">
      <c r="B35" s="32"/>
      <c r="C35" s="32"/>
      <c r="D35" s="37" t="s">
        <v>15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9"/>
      <c r="AI35" s="10">
        <f>COUNTA(C9:C28)</f>
        <v>20</v>
      </c>
      <c r="AJ35" s="10">
        <v>100</v>
      </c>
    </row>
    <row r="36" spans="2:36" x14ac:dyDescent="0.25">
      <c r="B36" s="32"/>
      <c r="C36" s="32"/>
      <c r="D36" s="30" t="s">
        <v>20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13">
        <f>COUNTIF(AJ9:AJ28,"І ур")</f>
        <v>5</v>
      </c>
      <c r="AJ36" s="3">
        <f>(AI36/AI35)*100</f>
        <v>25</v>
      </c>
    </row>
    <row r="37" spans="2:36" x14ac:dyDescent="0.25">
      <c r="B37" s="32"/>
      <c r="C37" s="32"/>
      <c r="D37" s="30" t="s">
        <v>21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13">
        <f>COUNTIF(AJ9:AJ28,"ІІ ур")</f>
        <v>4</v>
      </c>
      <c r="AJ37" s="3">
        <f>(AI37/AI35)*100</f>
        <v>20</v>
      </c>
    </row>
    <row r="38" spans="2:36" x14ac:dyDescent="0.25">
      <c r="B38" s="33"/>
      <c r="C38" s="33"/>
      <c r="D38" s="30" t="s">
        <v>22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13">
        <f>COUNTIF(AJ9:AJ28,"ІІІ ур")</f>
        <v>11</v>
      </c>
      <c r="AJ38" s="3">
        <f>(AI38/AI35)*100</f>
        <v>55.000000000000007</v>
      </c>
    </row>
    <row r="95" spans="12:13" x14ac:dyDescent="0.25">
      <c r="L95">
        <v>1</v>
      </c>
      <c r="M95" t="s">
        <v>2</v>
      </c>
    </row>
    <row r="96" spans="12:13" x14ac:dyDescent="0.25">
      <c r="L96">
        <v>1.6</v>
      </c>
      <c r="M96" t="s">
        <v>3</v>
      </c>
    </row>
    <row r="97" spans="12:13" x14ac:dyDescent="0.25">
      <c r="L97">
        <v>2.6</v>
      </c>
      <c r="M97" t="s">
        <v>4</v>
      </c>
    </row>
  </sheetData>
  <mergeCells count="43">
    <mergeCell ref="D34:AH34"/>
    <mergeCell ref="X29:AE29"/>
    <mergeCell ref="X30:AE30"/>
    <mergeCell ref="X31:AE31"/>
    <mergeCell ref="X32:AE32"/>
    <mergeCell ref="X33:AE33"/>
    <mergeCell ref="U7:U8"/>
    <mergeCell ref="V7:V8"/>
    <mergeCell ref="W7:W8"/>
    <mergeCell ref="AE7:AE8"/>
    <mergeCell ref="AF7:AF8"/>
    <mergeCell ref="D36:AH36"/>
    <mergeCell ref="D37:AH37"/>
    <mergeCell ref="D38:AH38"/>
    <mergeCell ref="B29:B38"/>
    <mergeCell ref="C29:C38"/>
    <mergeCell ref="D29:M29"/>
    <mergeCell ref="D30:M30"/>
    <mergeCell ref="D31:M31"/>
    <mergeCell ref="D32:M32"/>
    <mergeCell ref="D33:M33"/>
    <mergeCell ref="P29:U29"/>
    <mergeCell ref="P30:U30"/>
    <mergeCell ref="P31:U31"/>
    <mergeCell ref="D35:AH35"/>
    <mergeCell ref="P32:U32"/>
    <mergeCell ref="P33:U33"/>
    <mergeCell ref="A2:AK2"/>
    <mergeCell ref="A3:AK3"/>
    <mergeCell ref="A4:AK4"/>
    <mergeCell ref="B6:AJ6"/>
    <mergeCell ref="B7:B8"/>
    <mergeCell ref="C7:C8"/>
    <mergeCell ref="D7:L7"/>
    <mergeCell ref="P7:T7"/>
    <mergeCell ref="X7:AD7"/>
    <mergeCell ref="AH7:AH8"/>
    <mergeCell ref="AI7:AI8"/>
    <mergeCell ref="AJ7:AJ8"/>
    <mergeCell ref="M7:M8"/>
    <mergeCell ref="N7:N8"/>
    <mergeCell ref="AG7:AG8"/>
    <mergeCell ref="O7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2024-06-17T08:58:08Z</dcterms:modified>
</cp:coreProperties>
</file>