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2"/>
  </bookViews>
  <sheets>
    <sheet name="от 5-ти старт" sheetId="7" r:id="rId1"/>
    <sheet name="от 5-ти промежуток" sheetId="8" r:id="rId2"/>
    <sheet name="от 5-ти итог" sheetId="9" r:id="rId3"/>
  </sheets>
  <calcPr calcId="162913"/>
</workbook>
</file>

<file path=xl/calcChain.xml><?xml version="1.0" encoding="utf-8"?>
<calcChain xmlns="http://schemas.openxmlformats.org/spreadsheetml/2006/main">
  <c r="AA24" i="9" l="1"/>
  <c r="AY9" i="9"/>
  <c r="AD35" i="7"/>
  <c r="AE35" i="7" s="1"/>
  <c r="V35" i="7"/>
  <c r="W35" i="7" s="1"/>
  <c r="X35" i="7" s="1"/>
  <c r="H35" i="7"/>
  <c r="AG35" i="7" s="1"/>
  <c r="AH35" i="7" s="1"/>
  <c r="AI35" i="7" s="1"/>
  <c r="I35" i="7"/>
  <c r="AD34" i="7"/>
  <c r="AE34" i="7" s="1"/>
  <c r="V34" i="7"/>
  <c r="W34" i="7" s="1"/>
  <c r="X34" i="7" s="1"/>
  <c r="H34" i="7"/>
  <c r="I34" i="7"/>
  <c r="AD33" i="7"/>
  <c r="AE33" i="7" s="1"/>
  <c r="V33" i="7"/>
  <c r="W33" i="7" s="1"/>
  <c r="X33" i="7" s="1"/>
  <c r="H33" i="7"/>
  <c r="I33" i="7"/>
  <c r="J33" i="7" s="1"/>
  <c r="AD32" i="7"/>
  <c r="AE32" i="7" s="1"/>
  <c r="AG32" i="7"/>
  <c r="AH32" i="7" s="1"/>
  <c r="AI32" i="7" s="1"/>
  <c r="V32" i="7"/>
  <c r="W32" i="7" s="1"/>
  <c r="X32" i="7" s="1"/>
  <c r="H32" i="7"/>
  <c r="I32" i="7"/>
  <c r="AD31" i="7"/>
  <c r="AE31" i="7" s="1"/>
  <c r="V31" i="7"/>
  <c r="W31" i="7" s="1"/>
  <c r="X31" i="7" s="1"/>
  <c r="H31" i="7"/>
  <c r="AG31" i="7" s="1"/>
  <c r="AH31" i="7" s="1"/>
  <c r="AI31" i="7" s="1"/>
  <c r="I31" i="7"/>
  <c r="AD30" i="7"/>
  <c r="AE30" i="7" s="1"/>
  <c r="AG30" i="7"/>
  <c r="AH30" i="7" s="1"/>
  <c r="AI30" i="7" s="1"/>
  <c r="V30" i="7"/>
  <c r="W30" i="7" s="1"/>
  <c r="X30" i="7" s="1"/>
  <c r="H30" i="7"/>
  <c r="I30" i="7"/>
  <c r="AD29" i="7"/>
  <c r="AE29" i="7" s="1"/>
  <c r="V29" i="7"/>
  <c r="W29" i="7" s="1"/>
  <c r="X29" i="7" s="1"/>
  <c r="H29" i="7"/>
  <c r="I29" i="7"/>
  <c r="J29" i="7" s="1"/>
  <c r="H27" i="7"/>
  <c r="V21" i="7"/>
  <c r="H18" i="7"/>
  <c r="H16" i="7"/>
  <c r="H13" i="7"/>
  <c r="H9" i="7"/>
  <c r="I9" i="7"/>
  <c r="J9" i="7"/>
  <c r="V9" i="7"/>
  <c r="W9" i="7" s="1"/>
  <c r="X9" i="7" s="1"/>
  <c r="AD9" i="7"/>
  <c r="AE9" i="7" s="1"/>
  <c r="H10" i="7"/>
  <c r="I10" i="7"/>
  <c r="J10" i="7" s="1"/>
  <c r="V10" i="7"/>
  <c r="W10" i="7" s="1"/>
  <c r="X10" i="7" s="1"/>
  <c r="AD10" i="7"/>
  <c r="AE10" i="7" s="1"/>
  <c r="H11" i="7"/>
  <c r="I11" i="7"/>
  <c r="J11" i="7" s="1"/>
  <c r="V11" i="7"/>
  <c r="W11" i="7" s="1"/>
  <c r="X11" i="7" s="1"/>
  <c r="AD11" i="7"/>
  <c r="AE11" i="7" s="1"/>
  <c r="H12" i="7"/>
  <c r="I12" i="7"/>
  <c r="J12" i="7" s="1"/>
  <c r="V12" i="7"/>
  <c r="W12" i="7" s="1"/>
  <c r="X12" i="7" s="1"/>
  <c r="AD12" i="7"/>
  <c r="AE12" i="7" s="1"/>
  <c r="I13" i="7"/>
  <c r="J13" i="7" s="1"/>
  <c r="V13" i="7"/>
  <c r="W13" i="7" s="1"/>
  <c r="X13" i="7" s="1"/>
  <c r="AD13" i="7"/>
  <c r="AE13" i="7" s="1"/>
  <c r="H14" i="7"/>
  <c r="I14" i="7"/>
  <c r="J14" i="7" s="1"/>
  <c r="V14" i="7"/>
  <c r="W14" i="7" s="1"/>
  <c r="X14" i="7" s="1"/>
  <c r="AD14" i="7"/>
  <c r="AE14" i="7" s="1"/>
  <c r="H15" i="7"/>
  <c r="I15" i="7"/>
  <c r="J15" i="7" s="1"/>
  <c r="V15" i="7"/>
  <c r="W15" i="7" s="1"/>
  <c r="X15" i="7" s="1"/>
  <c r="AD15" i="7"/>
  <c r="AE15" i="7" s="1"/>
  <c r="I16" i="7"/>
  <c r="J16" i="7" s="1"/>
  <c r="V16" i="7"/>
  <c r="W16" i="7" s="1"/>
  <c r="X16" i="7" s="1"/>
  <c r="AD16" i="7"/>
  <c r="AE16" i="7" s="1"/>
  <c r="H17" i="7"/>
  <c r="I17" i="7"/>
  <c r="J17" i="7" s="1"/>
  <c r="V17" i="7"/>
  <c r="W17" i="7" s="1"/>
  <c r="X17" i="7" s="1"/>
  <c r="AD17" i="7"/>
  <c r="AE17" i="7" s="1"/>
  <c r="I18" i="7"/>
  <c r="J18" i="7" s="1"/>
  <c r="V18" i="7"/>
  <c r="W18" i="7" s="1"/>
  <c r="X18" i="7" s="1"/>
  <c r="AD18" i="7"/>
  <c r="AE18" i="7" s="1"/>
  <c r="H19" i="7"/>
  <c r="I19" i="7"/>
  <c r="J19" i="7" s="1"/>
  <c r="V19" i="7"/>
  <c r="W19" i="7" s="1"/>
  <c r="X19" i="7" s="1"/>
  <c r="AD19" i="7"/>
  <c r="AE19" i="7" s="1"/>
  <c r="H20" i="7"/>
  <c r="I20" i="7"/>
  <c r="J20" i="7" s="1"/>
  <c r="V20" i="7"/>
  <c r="W20" i="7" s="1"/>
  <c r="X20" i="7" s="1"/>
  <c r="AD20" i="7"/>
  <c r="AE20" i="7" s="1"/>
  <c r="H21" i="7"/>
  <c r="I21" i="7"/>
  <c r="J21" i="7" s="1"/>
  <c r="W21" i="7"/>
  <c r="X21" i="7" s="1"/>
  <c r="AD21" i="7"/>
  <c r="AE21" i="7" s="1"/>
  <c r="I22" i="7"/>
  <c r="J22" i="7" s="1"/>
  <c r="W22" i="7"/>
  <c r="X22" i="7" s="1"/>
  <c r="AD22" i="7"/>
  <c r="AE22" i="7" s="1"/>
  <c r="H23" i="7"/>
  <c r="I23" i="7"/>
  <c r="J23" i="7" s="1"/>
  <c r="V23" i="7"/>
  <c r="W23" i="7" s="1"/>
  <c r="X23" i="7" s="1"/>
  <c r="AD23" i="7"/>
  <c r="AE23" i="7" s="1"/>
  <c r="H24" i="7"/>
  <c r="I24" i="7"/>
  <c r="J24" i="7" s="1"/>
  <c r="V24" i="7"/>
  <c r="W24" i="7" s="1"/>
  <c r="X24" i="7" s="1"/>
  <c r="AD24" i="7"/>
  <c r="AE24" i="7" s="1"/>
  <c r="H25" i="7"/>
  <c r="I25" i="7"/>
  <c r="J25" i="7" s="1"/>
  <c r="W25" i="7"/>
  <c r="X25" i="7" s="1"/>
  <c r="AD25" i="7"/>
  <c r="AE25" i="7" s="1"/>
  <c r="H26" i="7"/>
  <c r="I26" i="7"/>
  <c r="J26" i="7" s="1"/>
  <c r="V26" i="7"/>
  <c r="W26" i="7" s="1"/>
  <c r="X26" i="7" s="1"/>
  <c r="AD26" i="7"/>
  <c r="AE26" i="7" s="1"/>
  <c r="I27" i="7"/>
  <c r="J27" i="7" s="1"/>
  <c r="V27" i="7"/>
  <c r="W27" i="7" s="1"/>
  <c r="X27" i="7" s="1"/>
  <c r="AD27" i="7"/>
  <c r="AE27" i="7" s="1"/>
  <c r="H28" i="7"/>
  <c r="I28" i="7"/>
  <c r="J28" i="7" s="1"/>
  <c r="V28" i="7"/>
  <c r="W28" i="7" s="1"/>
  <c r="X28" i="7" s="1"/>
  <c r="AD28" i="7"/>
  <c r="AE28" i="7" s="1"/>
  <c r="J30" i="7"/>
  <c r="J31" i="7"/>
  <c r="J32" i="7"/>
  <c r="J34" i="7"/>
  <c r="J35" i="7"/>
  <c r="J36" i="7"/>
  <c r="AF36" i="7"/>
  <c r="AI36" i="7"/>
  <c r="J37" i="7"/>
  <c r="AF37" i="7"/>
  <c r="AI37" i="7"/>
  <c r="J38" i="7"/>
  <c r="AF38" i="7"/>
  <c r="AI38" i="7"/>
  <c r="AG34" i="7" l="1"/>
  <c r="AH34" i="7" s="1"/>
  <c r="AI34" i="7" s="1"/>
  <c r="AG29" i="7"/>
  <c r="AH29" i="7" s="1"/>
  <c r="AI29" i="7" s="1"/>
  <c r="AF35" i="7"/>
  <c r="AF34" i="7"/>
  <c r="AG33" i="7"/>
  <c r="AH33" i="7" s="1"/>
  <c r="AI33" i="7" s="1"/>
  <c r="AF33" i="7"/>
  <c r="AF32" i="7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G19" i="7"/>
  <c r="AH19" i="7" s="1"/>
  <c r="AI19" i="7" s="1"/>
  <c r="AF18" i="7"/>
  <c r="AF17" i="7"/>
  <c r="AF16" i="7"/>
  <c r="AF11" i="7"/>
  <c r="AF10" i="7"/>
  <c r="AF9" i="7"/>
  <c r="AG27" i="7"/>
  <c r="AH27" i="7" s="1"/>
  <c r="AI27" i="7" s="1"/>
  <c r="AG25" i="7"/>
  <c r="AH25" i="7" s="1"/>
  <c r="AI25" i="7" s="1"/>
  <c r="AG23" i="7"/>
  <c r="AH23" i="7" s="1"/>
  <c r="AI23" i="7" s="1"/>
  <c r="AG21" i="7"/>
  <c r="AH21" i="7" s="1"/>
  <c r="AI21" i="7" s="1"/>
  <c r="AG28" i="7"/>
  <c r="AH28" i="7" s="1"/>
  <c r="AI28" i="7" s="1"/>
  <c r="AG26" i="7"/>
  <c r="AH26" i="7" s="1"/>
  <c r="AI26" i="7" s="1"/>
  <c r="AG24" i="7"/>
  <c r="AH24" i="7" s="1"/>
  <c r="AI24" i="7" s="1"/>
  <c r="AG22" i="7"/>
  <c r="AH22" i="7" s="1"/>
  <c r="AI22" i="7" s="1"/>
  <c r="AG20" i="7"/>
  <c r="AH20" i="7" s="1"/>
  <c r="AI20" i="7" s="1"/>
  <c r="AG17" i="7"/>
  <c r="AH17" i="7" s="1"/>
  <c r="AI17" i="7" s="1"/>
  <c r="AF14" i="7"/>
  <c r="AF12" i="7"/>
  <c r="AG18" i="7"/>
  <c r="AH18" i="7" s="1"/>
  <c r="AI18" i="7" s="1"/>
  <c r="AF15" i="7"/>
  <c r="AF13" i="7"/>
  <c r="AG11" i="7"/>
  <c r="AH11" i="7" s="1"/>
  <c r="AI11" i="7" s="1"/>
  <c r="AG10" i="7"/>
  <c r="AH10" i="7" s="1"/>
  <c r="AI10" i="7" s="1"/>
  <c r="AG9" i="7"/>
  <c r="AH9" i="7" s="1"/>
  <c r="AI9" i="7" s="1"/>
  <c r="AG16" i="7"/>
  <c r="AH16" i="7" s="1"/>
  <c r="AI16" i="7" s="1"/>
  <c r="AG15" i="7"/>
  <c r="AH15" i="7" s="1"/>
  <c r="AI15" i="7" s="1"/>
  <c r="AG14" i="7"/>
  <c r="AH14" i="7" s="1"/>
  <c r="AI14" i="7" s="1"/>
  <c r="AG13" i="7"/>
  <c r="AH13" i="7" s="1"/>
  <c r="AI13" i="7" s="1"/>
  <c r="AG12" i="7"/>
  <c r="AH12" i="7" s="1"/>
  <c r="AI12" i="7" s="1"/>
  <c r="AY28" i="9"/>
  <c r="AZ28" i="9" s="1"/>
  <c r="AY27" i="9"/>
  <c r="AY26" i="9"/>
  <c r="AZ26" i="9" s="1"/>
  <c r="AY25" i="9"/>
  <c r="AY24" i="9"/>
  <c r="AZ24" i="9" s="1"/>
  <c r="AY23" i="9"/>
  <c r="AY22" i="9"/>
  <c r="AZ22" i="9" s="1"/>
  <c r="AY21" i="9"/>
  <c r="AY20" i="9"/>
  <c r="AZ20" i="9" s="1"/>
  <c r="AY19" i="9"/>
  <c r="AY18" i="9"/>
  <c r="AZ18" i="9" s="1"/>
  <c r="AY17" i="9"/>
  <c r="AY16" i="9"/>
  <c r="AZ16" i="9" s="1"/>
  <c r="AY15" i="9"/>
  <c r="AY14" i="9"/>
  <c r="AZ14" i="9" s="1"/>
  <c r="AY13" i="9"/>
  <c r="AY12" i="9"/>
  <c r="AZ12" i="9" s="1"/>
  <c r="AY11" i="9"/>
  <c r="AY10" i="9"/>
  <c r="AZ10" i="9" s="1"/>
  <c r="AW36" i="8"/>
  <c r="AX36" i="8" s="1"/>
  <c r="AY36" i="8" s="1"/>
  <c r="AW35" i="8"/>
  <c r="AW34" i="8"/>
  <c r="AX34" i="8" s="1"/>
  <c r="AY34" i="8" s="1"/>
  <c r="AW33" i="8"/>
  <c r="AW32" i="8"/>
  <c r="AX32" i="8" s="1"/>
  <c r="AY32" i="8" s="1"/>
  <c r="AW31" i="8"/>
  <c r="AW30" i="8"/>
  <c r="AW29" i="8"/>
  <c r="AW28" i="8"/>
  <c r="AX28" i="8" s="1"/>
  <c r="AY28" i="8" s="1"/>
  <c r="AW27" i="8"/>
  <c r="AW26" i="8"/>
  <c r="AX26" i="8" s="1"/>
  <c r="AY26" i="8" s="1"/>
  <c r="AW25" i="8"/>
  <c r="AW24" i="8"/>
  <c r="AX24" i="8" s="1"/>
  <c r="AY24" i="8" s="1"/>
  <c r="AW23" i="8"/>
  <c r="AW22" i="8"/>
  <c r="AX22" i="8" s="1"/>
  <c r="AY22" i="8" s="1"/>
  <c r="AW21" i="8"/>
  <c r="AW20" i="8"/>
  <c r="AX20" i="8" s="1"/>
  <c r="AY20" i="8" s="1"/>
  <c r="AW19" i="8"/>
  <c r="AW18" i="8"/>
  <c r="AX18" i="8" s="1"/>
  <c r="AY18" i="8" s="1"/>
  <c r="AW17" i="8"/>
  <c r="AW16" i="8"/>
  <c r="AX16" i="8" s="1"/>
  <c r="AY16" i="8" s="1"/>
  <c r="AW14" i="8"/>
  <c r="AX14" i="8" s="1"/>
  <c r="AY14" i="8" s="1"/>
  <c r="AW13" i="8"/>
  <c r="AW12" i="8"/>
  <c r="AX12" i="8" s="1"/>
  <c r="AY12" i="8" s="1"/>
  <c r="AW11" i="8"/>
  <c r="AW10" i="8"/>
  <c r="AX10" i="8" s="1"/>
  <c r="AY10" i="8" s="1"/>
  <c r="AZ11" i="9" l="1"/>
  <c r="AZ13" i="9"/>
  <c r="AZ15" i="9"/>
  <c r="AZ17" i="9"/>
  <c r="AZ19" i="9"/>
  <c r="AZ21" i="9"/>
  <c r="AZ23" i="9"/>
  <c r="AZ25" i="9"/>
  <c r="AZ27" i="9"/>
  <c r="AX30" i="8"/>
  <c r="AY30" i="8" s="1"/>
  <c r="BA12" i="9"/>
  <c r="BA16" i="9"/>
  <c r="BA20" i="9"/>
  <c r="BA24" i="9"/>
  <c r="BA28" i="9"/>
  <c r="BA10" i="9"/>
  <c r="BA14" i="9"/>
  <c r="BA18" i="9"/>
  <c r="BA22" i="9"/>
  <c r="BA26" i="9"/>
  <c r="AX11" i="8"/>
  <c r="AY11" i="8" s="1"/>
  <c r="AX13" i="8"/>
  <c r="AY13" i="8" s="1"/>
  <c r="AX15" i="8"/>
  <c r="AY15" i="8" s="1"/>
  <c r="AX17" i="8"/>
  <c r="AY17" i="8" s="1"/>
  <c r="AX19" i="8"/>
  <c r="AY19" i="8" s="1"/>
  <c r="AX21" i="8"/>
  <c r="AY21" i="8" s="1"/>
  <c r="AX23" i="8"/>
  <c r="AY23" i="8" s="1"/>
  <c r="AX25" i="8"/>
  <c r="AY25" i="8" s="1"/>
  <c r="AX27" i="8"/>
  <c r="AY27" i="8" s="1"/>
  <c r="AX29" i="8"/>
  <c r="AY29" i="8" s="1"/>
  <c r="AX31" i="8"/>
  <c r="AY31" i="8" s="1"/>
  <c r="AX33" i="8"/>
  <c r="AY33" i="8" s="1"/>
  <c r="AX35" i="8"/>
  <c r="AY35" i="8" s="1"/>
  <c r="BC35" i="9"/>
  <c r="AZ30" i="9"/>
  <c r="AM30" i="9"/>
  <c r="AB30" i="9"/>
  <c r="M30" i="9"/>
  <c r="BA43" i="8"/>
  <c r="AX38" i="8"/>
  <c r="AL38" i="8"/>
  <c r="AD38" i="8"/>
  <c r="P38" i="8"/>
  <c r="AH45" i="7"/>
  <c r="AE40" i="7"/>
  <c r="W40" i="7"/>
  <c r="I40" i="7"/>
  <c r="BA23" i="9" l="1"/>
  <c r="BA15" i="9"/>
  <c r="BA17" i="9"/>
  <c r="BA27" i="9"/>
  <c r="BA19" i="9"/>
  <c r="BA11" i="9"/>
  <c r="BA25" i="9"/>
  <c r="BA21" i="9"/>
  <c r="BA13" i="9"/>
  <c r="M28" i="9"/>
  <c r="N28" i="9" s="1"/>
  <c r="L28" i="9"/>
  <c r="M27" i="9"/>
  <c r="N27" i="9" s="1"/>
  <c r="L27" i="9"/>
  <c r="M26" i="9"/>
  <c r="N26" i="9" s="1"/>
  <c r="L26" i="9"/>
  <c r="M25" i="9"/>
  <c r="N25" i="9" s="1"/>
  <c r="L25" i="9"/>
  <c r="M24" i="9"/>
  <c r="N24" i="9" s="1"/>
  <c r="L24" i="9"/>
  <c r="M23" i="9"/>
  <c r="N23" i="9" s="1"/>
  <c r="L23" i="9"/>
  <c r="M22" i="9"/>
  <c r="N22" i="9" s="1"/>
  <c r="L22" i="9"/>
  <c r="M21" i="9"/>
  <c r="N21" i="9" s="1"/>
  <c r="L21" i="9"/>
  <c r="M20" i="9"/>
  <c r="N20" i="9" s="1"/>
  <c r="L20" i="9"/>
  <c r="M19" i="9"/>
  <c r="N19" i="9" s="1"/>
  <c r="L19" i="9"/>
  <c r="M18" i="9"/>
  <c r="N18" i="9" s="1"/>
  <c r="L18" i="9"/>
  <c r="M17" i="9"/>
  <c r="N17" i="9" s="1"/>
  <c r="L17" i="9"/>
  <c r="M16" i="9"/>
  <c r="N16" i="9" s="1"/>
  <c r="L16" i="9"/>
  <c r="M15" i="9"/>
  <c r="N15" i="9" s="1"/>
  <c r="L15" i="9"/>
  <c r="M14" i="9"/>
  <c r="N14" i="9" s="1"/>
  <c r="L14" i="9"/>
  <c r="M13" i="9"/>
  <c r="N13" i="9" s="1"/>
  <c r="L13" i="9"/>
  <c r="M12" i="9"/>
  <c r="N12" i="9" s="1"/>
  <c r="L12" i="9"/>
  <c r="M11" i="9"/>
  <c r="N11" i="9" s="1"/>
  <c r="L11" i="9"/>
  <c r="M10" i="9"/>
  <c r="N10" i="9" s="1"/>
  <c r="L10" i="9"/>
  <c r="AB28" i="9"/>
  <c r="AC28" i="9" s="1"/>
  <c r="AA28" i="9"/>
  <c r="AB27" i="9"/>
  <c r="AC27" i="9" s="1"/>
  <c r="AA27" i="9"/>
  <c r="AB26" i="9"/>
  <c r="AC26" i="9" s="1"/>
  <c r="AA26" i="9"/>
  <c r="AB25" i="9"/>
  <c r="AC25" i="9" s="1"/>
  <c r="AA25" i="9"/>
  <c r="AB24" i="9"/>
  <c r="AC24" i="9" s="1"/>
  <c r="AB23" i="9"/>
  <c r="AC23" i="9" s="1"/>
  <c r="AA23" i="9"/>
  <c r="AB22" i="9"/>
  <c r="AC22" i="9" s="1"/>
  <c r="AA22" i="9"/>
  <c r="AB21" i="9"/>
  <c r="AC21" i="9" s="1"/>
  <c r="AA21" i="9"/>
  <c r="AB20" i="9"/>
  <c r="AC20" i="9" s="1"/>
  <c r="AA20" i="9"/>
  <c r="AB19" i="9"/>
  <c r="AC19" i="9" s="1"/>
  <c r="AA19" i="9"/>
  <c r="AB18" i="9"/>
  <c r="AC18" i="9" s="1"/>
  <c r="AA18" i="9"/>
  <c r="AB17" i="9"/>
  <c r="AC17" i="9" s="1"/>
  <c r="AA17" i="9"/>
  <c r="AB16" i="9"/>
  <c r="AC16" i="9" s="1"/>
  <c r="AA16" i="9"/>
  <c r="AB15" i="9"/>
  <c r="AC15" i="9" s="1"/>
  <c r="AA15" i="9"/>
  <c r="AB14" i="9"/>
  <c r="AC14" i="9" s="1"/>
  <c r="AA14" i="9"/>
  <c r="AB13" i="9"/>
  <c r="AC13" i="9" s="1"/>
  <c r="AA13" i="9"/>
  <c r="AB12" i="9"/>
  <c r="AC12" i="9" s="1"/>
  <c r="AA12" i="9"/>
  <c r="AB11" i="9"/>
  <c r="AC11" i="9" s="1"/>
  <c r="AA11" i="9"/>
  <c r="AB10" i="9"/>
  <c r="AC10" i="9" s="1"/>
  <c r="AA10" i="9"/>
  <c r="AM28" i="9"/>
  <c r="AN28" i="9" s="1"/>
  <c r="AL28" i="9"/>
  <c r="AM27" i="9"/>
  <c r="AN27" i="9" s="1"/>
  <c r="AL27" i="9"/>
  <c r="AM26" i="9"/>
  <c r="AN26" i="9" s="1"/>
  <c r="AL26" i="9"/>
  <c r="AM25" i="9"/>
  <c r="AN25" i="9" s="1"/>
  <c r="AL25" i="9"/>
  <c r="AM24" i="9"/>
  <c r="AN24" i="9" s="1"/>
  <c r="AL24" i="9"/>
  <c r="AM23" i="9"/>
  <c r="AN23" i="9" s="1"/>
  <c r="AL23" i="9"/>
  <c r="AM22" i="9"/>
  <c r="AN22" i="9" s="1"/>
  <c r="AL22" i="9"/>
  <c r="AM21" i="9"/>
  <c r="AN21" i="9" s="1"/>
  <c r="AL21" i="9"/>
  <c r="AM20" i="9"/>
  <c r="AN20" i="9" s="1"/>
  <c r="AL20" i="9"/>
  <c r="AM19" i="9"/>
  <c r="AN19" i="9" s="1"/>
  <c r="AL19" i="9"/>
  <c r="AM18" i="9"/>
  <c r="AN18" i="9" s="1"/>
  <c r="AL18" i="9"/>
  <c r="AM17" i="9"/>
  <c r="AN17" i="9" s="1"/>
  <c r="AL17" i="9"/>
  <c r="AM16" i="9"/>
  <c r="AN16" i="9" s="1"/>
  <c r="AL16" i="9"/>
  <c r="AM15" i="9"/>
  <c r="AN15" i="9" s="1"/>
  <c r="AL15" i="9"/>
  <c r="AM14" i="9"/>
  <c r="AN14" i="9" s="1"/>
  <c r="AL14" i="9"/>
  <c r="AM13" i="9"/>
  <c r="AN13" i="9" s="1"/>
  <c r="AL13" i="9"/>
  <c r="AM12" i="9"/>
  <c r="AN12" i="9" s="1"/>
  <c r="AL12" i="9"/>
  <c r="AM11" i="9"/>
  <c r="AN11" i="9" s="1"/>
  <c r="AL11" i="9"/>
  <c r="AM10" i="9"/>
  <c r="AN10" i="9" s="1"/>
  <c r="AL10" i="9"/>
  <c r="AZ9" i="9"/>
  <c r="AW9" i="8"/>
  <c r="AD36" i="8"/>
  <c r="AC36" i="8"/>
  <c r="AD35" i="8"/>
  <c r="AC35" i="8"/>
  <c r="AD34" i="8"/>
  <c r="AC34" i="8"/>
  <c r="AD33" i="8"/>
  <c r="AC33" i="8"/>
  <c r="AD32" i="8"/>
  <c r="AC32" i="8"/>
  <c r="AD31" i="8"/>
  <c r="AC31" i="8"/>
  <c r="AD30" i="8"/>
  <c r="AC30" i="8"/>
  <c r="AD29" i="8"/>
  <c r="AC29" i="8"/>
  <c r="AD28" i="8"/>
  <c r="AC28" i="8"/>
  <c r="AD27" i="8"/>
  <c r="AC27" i="8"/>
  <c r="AD26" i="8"/>
  <c r="AC26" i="8"/>
  <c r="AD25" i="8"/>
  <c r="AC25" i="8"/>
  <c r="AD24" i="8"/>
  <c r="AC24" i="8"/>
  <c r="AD23" i="8"/>
  <c r="AC23" i="8"/>
  <c r="AD22" i="8"/>
  <c r="AC22" i="8"/>
  <c r="AD21" i="8"/>
  <c r="AC21" i="8"/>
  <c r="AD20" i="8"/>
  <c r="AC20" i="8"/>
  <c r="AD19" i="8"/>
  <c r="AC19" i="8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AE42" i="7" l="1"/>
  <c r="BB10" i="9"/>
  <c r="BB11" i="9"/>
  <c r="BC11" i="9" s="1"/>
  <c r="BD11" i="9" s="1"/>
  <c r="BB12" i="9"/>
  <c r="BB13" i="9"/>
  <c r="BC13" i="9" s="1"/>
  <c r="BD13" i="9" s="1"/>
  <c r="BB14" i="9"/>
  <c r="BB15" i="9"/>
  <c r="BC15" i="9" s="1"/>
  <c r="BD15" i="9" s="1"/>
  <c r="BB16" i="9"/>
  <c r="AX9" i="8"/>
  <c r="AY9" i="8" s="1"/>
  <c r="BB17" i="9"/>
  <c r="BC17" i="9" s="1"/>
  <c r="BD17" i="9" s="1"/>
  <c r="BB18" i="9"/>
  <c r="BB19" i="9"/>
  <c r="BC19" i="9" s="1"/>
  <c r="BD19" i="9" s="1"/>
  <c r="BB20" i="9"/>
  <c r="BB21" i="9"/>
  <c r="BC21" i="9" s="1"/>
  <c r="BD21" i="9" s="1"/>
  <c r="BB22" i="9"/>
  <c r="BB23" i="9"/>
  <c r="BC23" i="9" s="1"/>
  <c r="BD23" i="9" s="1"/>
  <c r="BB24" i="9"/>
  <c r="BB25" i="9"/>
  <c r="BC25" i="9" s="1"/>
  <c r="BD25" i="9" s="1"/>
  <c r="BB26" i="9"/>
  <c r="BB27" i="9"/>
  <c r="BC27" i="9" s="1"/>
  <c r="BD27" i="9" s="1"/>
  <c r="BB28" i="9"/>
  <c r="W41" i="7"/>
  <c r="W43" i="7"/>
  <c r="W42" i="7"/>
  <c r="AX40" i="8" l="1"/>
  <c r="AY40" i="8" s="1"/>
  <c r="AX41" i="8"/>
  <c r="AY41" i="8" s="1"/>
  <c r="AX39" i="8"/>
  <c r="AY39" i="8" s="1"/>
  <c r="AE41" i="7"/>
  <c r="AF41" i="7" s="1"/>
  <c r="AE43" i="7"/>
  <c r="AF43" i="7" s="1"/>
  <c r="BC28" i="9"/>
  <c r="BD28" i="9" s="1"/>
  <c r="BC26" i="9"/>
  <c r="BD26" i="9" s="1"/>
  <c r="BC24" i="9"/>
  <c r="BD24" i="9" s="1"/>
  <c r="BC22" i="9"/>
  <c r="BD22" i="9" s="1"/>
  <c r="BC20" i="9"/>
  <c r="BD20" i="9" s="1"/>
  <c r="BC18" i="9"/>
  <c r="BD18" i="9" s="1"/>
  <c r="BC16" i="9"/>
  <c r="BD16" i="9" s="1"/>
  <c r="BC14" i="9"/>
  <c r="BD14" i="9" s="1"/>
  <c r="BC12" i="9"/>
  <c r="BD12" i="9" s="1"/>
  <c r="BC10" i="9"/>
  <c r="BD10" i="9" s="1"/>
  <c r="AK36" i="8"/>
  <c r="AL36" i="8"/>
  <c r="AM36" i="8" s="1"/>
  <c r="AK35" i="8"/>
  <c r="AL35" i="8"/>
  <c r="AM35" i="8" s="1"/>
  <c r="O36" i="8"/>
  <c r="P36" i="8"/>
  <c r="AE36" i="8" s="1"/>
  <c r="O35" i="8"/>
  <c r="AZ35" i="8" s="1"/>
  <c r="BA35" i="8" s="1"/>
  <c r="BB35" i="8" s="1"/>
  <c r="P35" i="8"/>
  <c r="AF42" i="7"/>
  <c r="X43" i="7"/>
  <c r="X42" i="7"/>
  <c r="X41" i="7"/>
  <c r="AZ36" i="8" l="1"/>
  <c r="BA36" i="8" s="1"/>
  <c r="BB36" i="8" s="1"/>
  <c r="Q36" i="8"/>
  <c r="Q35" i="8"/>
  <c r="AE35" i="8"/>
  <c r="AM9" i="9"/>
  <c r="AN9" i="9" s="1"/>
  <c r="AL9" i="9"/>
  <c r="AB9" i="9"/>
  <c r="AC9" i="9" s="1"/>
  <c r="AA9" i="9"/>
  <c r="M9" i="9"/>
  <c r="N9" i="9" s="1"/>
  <c r="L9" i="9"/>
  <c r="AL10" i="8"/>
  <c r="AM10" i="8" s="1"/>
  <c r="AL11" i="8"/>
  <c r="AM11" i="8" s="1"/>
  <c r="AL12" i="8"/>
  <c r="AM12" i="8" s="1"/>
  <c r="AL13" i="8"/>
  <c r="AM13" i="8" s="1"/>
  <c r="AL14" i="8"/>
  <c r="AM14" i="8" s="1"/>
  <c r="AL15" i="8"/>
  <c r="AM15" i="8" s="1"/>
  <c r="AL16" i="8"/>
  <c r="AM16" i="8" s="1"/>
  <c r="AL17" i="8"/>
  <c r="AM17" i="8" s="1"/>
  <c r="AL18" i="8"/>
  <c r="AM18" i="8" s="1"/>
  <c r="AL19" i="8"/>
  <c r="AM19" i="8" s="1"/>
  <c r="AL20" i="8"/>
  <c r="AM20" i="8" s="1"/>
  <c r="AL21" i="8"/>
  <c r="AM21" i="8" s="1"/>
  <c r="AL22" i="8"/>
  <c r="AM22" i="8" s="1"/>
  <c r="AL23" i="8"/>
  <c r="AM23" i="8" s="1"/>
  <c r="AL24" i="8"/>
  <c r="AM24" i="8" s="1"/>
  <c r="AL25" i="8"/>
  <c r="AM25" i="8" s="1"/>
  <c r="AL26" i="8"/>
  <c r="AM26" i="8" s="1"/>
  <c r="AL27" i="8"/>
  <c r="AM27" i="8" s="1"/>
  <c r="AL28" i="8"/>
  <c r="AM28" i="8" s="1"/>
  <c r="AL29" i="8"/>
  <c r="AM29" i="8" s="1"/>
  <c r="AL30" i="8"/>
  <c r="AM30" i="8" s="1"/>
  <c r="AL31" i="8"/>
  <c r="AM31" i="8" s="1"/>
  <c r="AL32" i="8"/>
  <c r="AM32" i="8" s="1"/>
  <c r="AL33" i="8"/>
  <c r="AM33" i="8" s="1"/>
  <c r="AL34" i="8"/>
  <c r="AM34" i="8" s="1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O10" i="8"/>
  <c r="O11" i="8"/>
  <c r="AZ11" i="8" s="1"/>
  <c r="BA11" i="8" s="1"/>
  <c r="BB11" i="8" s="1"/>
  <c r="O12" i="8"/>
  <c r="AZ12" i="8" s="1"/>
  <c r="BA12" i="8" s="1"/>
  <c r="BB12" i="8" s="1"/>
  <c r="O13" i="8"/>
  <c r="AZ13" i="8" s="1"/>
  <c r="BA13" i="8" s="1"/>
  <c r="BB13" i="8" s="1"/>
  <c r="O14" i="8"/>
  <c r="O15" i="8"/>
  <c r="AZ15" i="8" s="1"/>
  <c r="BA15" i="8" s="1"/>
  <c r="BB15" i="8" s="1"/>
  <c r="O16" i="8"/>
  <c r="AZ16" i="8" s="1"/>
  <c r="BA16" i="8" s="1"/>
  <c r="BB16" i="8" s="1"/>
  <c r="O17" i="8"/>
  <c r="AZ17" i="8" s="1"/>
  <c r="BA17" i="8" s="1"/>
  <c r="BB17" i="8" s="1"/>
  <c r="O18" i="8"/>
  <c r="O19" i="8"/>
  <c r="AZ19" i="8" s="1"/>
  <c r="BA19" i="8" s="1"/>
  <c r="BB19" i="8" s="1"/>
  <c r="O20" i="8"/>
  <c r="AZ20" i="8" s="1"/>
  <c r="BA20" i="8" s="1"/>
  <c r="BB20" i="8" s="1"/>
  <c r="O21" i="8"/>
  <c r="AZ21" i="8" s="1"/>
  <c r="BA21" i="8" s="1"/>
  <c r="BB21" i="8" s="1"/>
  <c r="O22" i="8"/>
  <c r="O23" i="8"/>
  <c r="AZ23" i="8" s="1"/>
  <c r="BA23" i="8" s="1"/>
  <c r="BB23" i="8" s="1"/>
  <c r="O24" i="8"/>
  <c r="AZ24" i="8" s="1"/>
  <c r="BA24" i="8" s="1"/>
  <c r="BB24" i="8" s="1"/>
  <c r="O25" i="8"/>
  <c r="AZ25" i="8" s="1"/>
  <c r="BA25" i="8" s="1"/>
  <c r="BB25" i="8" s="1"/>
  <c r="O26" i="8"/>
  <c r="O27" i="8"/>
  <c r="AZ27" i="8" s="1"/>
  <c r="BA27" i="8" s="1"/>
  <c r="BB27" i="8" s="1"/>
  <c r="O28" i="8"/>
  <c r="AZ28" i="8" s="1"/>
  <c r="BA28" i="8" s="1"/>
  <c r="BB28" i="8" s="1"/>
  <c r="O29" i="8"/>
  <c r="AZ29" i="8" s="1"/>
  <c r="BA29" i="8" s="1"/>
  <c r="BB29" i="8" s="1"/>
  <c r="O30" i="8"/>
  <c r="O31" i="8"/>
  <c r="AZ31" i="8" s="1"/>
  <c r="BA31" i="8" s="1"/>
  <c r="BB31" i="8" s="1"/>
  <c r="O32" i="8"/>
  <c r="AZ32" i="8" s="1"/>
  <c r="BA32" i="8" s="1"/>
  <c r="BB32" i="8" s="1"/>
  <c r="O33" i="8"/>
  <c r="AZ33" i="8" s="1"/>
  <c r="BA33" i="8" s="1"/>
  <c r="BB33" i="8" s="1"/>
  <c r="O34" i="8"/>
  <c r="AL9" i="8"/>
  <c r="AM9" i="8" s="1"/>
  <c r="AK9" i="8"/>
  <c r="AD9" i="8"/>
  <c r="AC9" i="8"/>
  <c r="P9" i="8"/>
  <c r="O9" i="8"/>
  <c r="AZ34" i="8" l="1"/>
  <c r="BA34" i="8" s="1"/>
  <c r="BB34" i="8" s="1"/>
  <c r="AZ30" i="8"/>
  <c r="BA30" i="8" s="1"/>
  <c r="BB30" i="8" s="1"/>
  <c r="AZ26" i="8"/>
  <c r="BA26" i="8" s="1"/>
  <c r="BB26" i="8" s="1"/>
  <c r="AZ22" i="8"/>
  <c r="BA22" i="8" s="1"/>
  <c r="BB22" i="8" s="1"/>
  <c r="AZ18" i="8"/>
  <c r="BA18" i="8" s="1"/>
  <c r="BB18" i="8" s="1"/>
  <c r="AZ14" i="8"/>
  <c r="BA14" i="8" s="1"/>
  <c r="BB14" i="8" s="1"/>
  <c r="AZ10" i="8"/>
  <c r="BA10" i="8" s="1"/>
  <c r="BB10" i="8" s="1"/>
  <c r="Q33" i="8"/>
  <c r="AE33" i="8"/>
  <c r="Q21" i="8"/>
  <c r="AE21" i="8"/>
  <c r="BB9" i="9"/>
  <c r="Q32" i="8"/>
  <c r="AE32" i="8"/>
  <c r="Q28" i="8"/>
  <c r="AE28" i="8"/>
  <c r="Q24" i="8"/>
  <c r="AE24" i="8"/>
  <c r="Q20" i="8"/>
  <c r="AE20" i="8"/>
  <c r="Q16" i="8"/>
  <c r="AE16" i="8"/>
  <c r="Q12" i="8"/>
  <c r="AE12" i="8"/>
  <c r="M33" i="9"/>
  <c r="N33" i="9" s="1"/>
  <c r="M31" i="9"/>
  <c r="N31" i="9" s="1"/>
  <c r="M32" i="9"/>
  <c r="N32" i="9" s="1"/>
  <c r="AM31" i="9"/>
  <c r="AN31" i="9" s="1"/>
  <c r="AM33" i="9"/>
  <c r="AN33" i="9" s="1"/>
  <c r="AM32" i="9"/>
  <c r="AN32" i="9" s="1"/>
  <c r="Q25" i="8"/>
  <c r="AE25" i="8"/>
  <c r="Q13" i="8"/>
  <c r="AE13" i="8"/>
  <c r="AZ9" i="8"/>
  <c r="Q31" i="8"/>
  <c r="AE31" i="8"/>
  <c r="Q27" i="8"/>
  <c r="AE27" i="8"/>
  <c r="Q23" i="8"/>
  <c r="AE23" i="8"/>
  <c r="Q19" i="8"/>
  <c r="AE19" i="8"/>
  <c r="Q15" i="8"/>
  <c r="AE15" i="8"/>
  <c r="Q11" i="8"/>
  <c r="AE11" i="8"/>
  <c r="AH48" i="7"/>
  <c r="AI48" i="7" s="1"/>
  <c r="AH47" i="7"/>
  <c r="AI47" i="7" s="1"/>
  <c r="AH46" i="7"/>
  <c r="AI46" i="7" s="1"/>
  <c r="Q29" i="8"/>
  <c r="AE29" i="8"/>
  <c r="Q17" i="8"/>
  <c r="AE17" i="8"/>
  <c r="Q9" i="8"/>
  <c r="AE9" i="8"/>
  <c r="AL39" i="8"/>
  <c r="AM39" i="8" s="1"/>
  <c r="AL40" i="8"/>
  <c r="AM40" i="8" s="1"/>
  <c r="AL41" i="8"/>
  <c r="AM41" i="8" s="1"/>
  <c r="Q34" i="8"/>
  <c r="AE34" i="8"/>
  <c r="Q30" i="8"/>
  <c r="AE30" i="8"/>
  <c r="Q26" i="8"/>
  <c r="AE26" i="8"/>
  <c r="Q22" i="8"/>
  <c r="AE22" i="8"/>
  <c r="Q18" i="8"/>
  <c r="AE18" i="8"/>
  <c r="Q14" i="8"/>
  <c r="AE14" i="8"/>
  <c r="Q10" i="8"/>
  <c r="AE10" i="8"/>
  <c r="AB33" i="9"/>
  <c r="AC33" i="9" s="1"/>
  <c r="AB31" i="9"/>
  <c r="AC31" i="9" s="1"/>
  <c r="AB32" i="9"/>
  <c r="AC32" i="9" s="1"/>
  <c r="BA9" i="9"/>
  <c r="BA9" i="8" l="1"/>
  <c r="BB9" i="8" s="1"/>
  <c r="BC9" i="9"/>
  <c r="BD9" i="9" s="1"/>
  <c r="AZ32" i="9"/>
  <c r="BA32" i="9" s="1"/>
  <c r="AZ31" i="9"/>
  <c r="BA31" i="9" s="1"/>
  <c r="AZ33" i="9"/>
  <c r="BA33" i="9" s="1"/>
  <c r="I42" i="7"/>
  <c r="J42" i="7" s="1"/>
  <c r="I43" i="7"/>
  <c r="J43" i="7" s="1"/>
  <c r="I41" i="7"/>
  <c r="J41" i="7" s="1"/>
  <c r="P41" i="8"/>
  <c r="Q41" i="8" s="1"/>
  <c r="P40" i="8"/>
  <c r="Q40" i="8" s="1"/>
  <c r="P39" i="8"/>
  <c r="Q39" i="8" s="1"/>
  <c r="AD40" i="8"/>
  <c r="AE40" i="8" s="1"/>
  <c r="AD41" i="8"/>
  <c r="AE41" i="8" s="1"/>
  <c r="AD39" i="8"/>
  <c r="AE39" i="8" s="1"/>
  <c r="BC37" i="9" l="1"/>
  <c r="BD37" i="9" s="1"/>
  <c r="BC36" i="9"/>
  <c r="BD36" i="9" s="1"/>
  <c r="BC38" i="9"/>
  <c r="BD38" i="9" s="1"/>
  <c r="BA46" i="8"/>
  <c r="BB46" i="8" s="1"/>
  <c r="BA44" i="8"/>
  <c r="BB44" i="8" s="1"/>
  <c r="BA45" i="8"/>
  <c r="BB45" i="8" s="1"/>
</calcChain>
</file>

<file path=xl/sharedStrings.xml><?xml version="1.0" encoding="utf-8"?>
<sst xmlns="http://schemas.openxmlformats.org/spreadsheetml/2006/main" count="329" uniqueCount="175">
  <si>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</si>
  <si>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</si>
  <si>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</si>
  <si>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</si>
  <si>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</si>
  <si>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</t>
  </si>
  <si>
    <t xml:space="preserve">Мектепалды топ (5 жастан бастап) аралық диагностиканың нәтижелерін </t>
  </si>
  <si>
    <t xml:space="preserve">Мектепалды топ (5 жастан бастап) қорытынды диагностиканың нәтижелерін  </t>
  </si>
  <si>
    <t>бақылау парағы</t>
  </si>
  <si>
    <t>«Қатынас»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</si>
  <si>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</si>
  <si>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</si>
  <si>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</si>
  <si>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</si>
  <si>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</si>
  <si>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А (Барлық бала саны)</t>
  </si>
  <si>
    <t xml:space="preserve"> саны</t>
  </si>
  <si>
    <t>саны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</si>
  <si>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</si>
  <si>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</si>
  <si>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</si>
  <si>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</si>
  <si>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</si>
  <si>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</si>
  <si>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Сөйлеуді дамыту</t>
  </si>
  <si>
    <t>Көркем әдебиет</t>
  </si>
  <si>
    <t>Орыс тілі (қазақ тілінде оқытылатын топтарда)</t>
  </si>
  <si>
    <t>Сауат ашу негіздері</t>
  </si>
  <si>
    <t>5-К.1 дауысты, дауыссыз дыбыстарды дұрыс айтады</t>
  </si>
  <si>
    <t>5-К.2 құрдастарымен және ересектермен қарым-қатынасқа түсе алады, олардың өтініштерін орындайды</t>
  </si>
  <si>
    <t>5-К.3 тілде сөйлемдердің әртүрлі түрлерін, қосымшаларды қолданады</t>
  </si>
  <si>
    <t>5-К.4 жеке тәжірибесінен суреттің мазмұны бойынша шағын әңгімелер құрастырады</t>
  </si>
  <si>
    <t>5-К.5 көркем шығармаларды эмоционалды қабылдай біледі</t>
  </si>
  <si>
    <t>5-К.6 таныс ертегілердің мазмұнын айтып береді</t>
  </si>
  <si>
    <t>5-К.7 таныс бірнеше шығармаларды атайды</t>
  </si>
  <si>
    <t xml:space="preserve">5-К.8 ертегі желісін ретімен мазмұндайды және орындайды
</t>
  </si>
  <si>
    <t>5-К.9 театрландырылған әрекеттің түрлі жұмыс тәсілдерін меңгерген</t>
  </si>
  <si>
    <t>5-К.10 өзінің қимылын серіктесінің қимылымен үйлестіреді</t>
  </si>
  <si>
    <t>5-К.11 сахнада бағдарлайды</t>
  </si>
  <si>
    <t>5-К.12 адамгершілік нормалары мен түсініктері тұрғысынан бағалайды</t>
  </si>
  <si>
    <t>5-К.13 әңгімелерді тыңдайды, мазмұндап бере алады, өлеңдерді жатқа айтады</t>
  </si>
  <si>
    <t>5-К.14 өзіне ұнайтын бірнеше шығармаларды айта алады</t>
  </si>
  <si>
    <t>5-К.15 ойында әдеби бейнелерді қолданады</t>
  </si>
  <si>
    <t>5-К.16 күнделікті өмірде  және ойын кезінде   педагогтің орыс тілінде айтқан сөздерін түсінеді</t>
  </si>
  <si>
    <t>5-К.17 орыс тілінде 5-ке дейін тура және кері санай біледі</t>
  </si>
  <si>
    <t>5-К.18 орыс тіліндегі ызың, (ж,щ,с,з) және үнді (р, л) дыбыстарды дұрыс айтады</t>
  </si>
  <si>
    <t>5-К.19 айналасындағы заттардың топтарын, олардың қасиеттерін, белгілерін, жыл мезгілдерін және жеке табиғат құбылыстарын атайды</t>
  </si>
  <si>
    <t>5-К.20 сөйлеу тілінде зат есімдерді  жекеше және көпше түрде    қолданады</t>
  </si>
  <si>
    <t>5-К.1 ана тіліндегі барлық дыбыстарды айта алады</t>
  </si>
  <si>
    <t>5-К.2 дыбыстарды анық айтуды, интонацияны игерген</t>
  </si>
  <si>
    <t>5-К.3 сөздерге дыбыстық талдау жасайды</t>
  </si>
  <si>
    <t>5-К.4 алуан түрлі заттарды жалпылайды және сипаттайды</t>
  </si>
  <si>
    <t>5-К.5 қоршаған орта туралы түсінігі бар</t>
  </si>
  <si>
    <t>5-К.6 сурет бойынша сұрақтарға жауап береді</t>
  </si>
  <si>
    <t>5-К.7 негізгі ойды дұрыс жеткізе алады</t>
  </si>
  <si>
    <t>5-К.8 әңгімелерді бірізді айтып береді</t>
  </si>
  <si>
    <t>5-К.9 әңгіменің жалғасы мен соңын құрастырады</t>
  </si>
  <si>
    <t>5-К.10 сюжеттік суреттер бойынша әңгіме құрастырады</t>
  </si>
  <si>
    <t>5-К.11 айтылуы және дыбысталуы ұқсас дауыссыз дыбыстарды анық айтады</t>
  </si>
  <si>
    <t>5-К.12 баяндау сипатын сезініп, шығармалардың мазмұнын эмоционалды қабылдай алады</t>
  </si>
  <si>
    <t>5-К.13 әдеби жанрларды ажыратады</t>
  </si>
  <si>
    <t>5-К.14 өлеңді мәнерлеп жатқа оқиды</t>
  </si>
  <si>
    <t>5-К.15 мазмұнның  жүйесін сақтай отырып, шағын шығармаларды айтып бере алады</t>
  </si>
  <si>
    <t>5-К.16 әңгіменің соңын ойдан шығарады</t>
  </si>
  <si>
    <t>5-К.17 кітаптарға қызығушылық танытады</t>
  </si>
  <si>
    <t>5-К.18 таныс сюжеттер бойынша қойылымдарды сахналай алады</t>
  </si>
  <si>
    <t>5-К.19 кейіпкердің ерекшеліктерін беру үшін мәнерлілік құралдарын қолданады</t>
  </si>
  <si>
    <t>5-К.20 ересектермен және құрдастарымен өзара әрекетте мәдениетті мінез-құлық дағдыларын меңгерген</t>
  </si>
  <si>
    <t>5-К.21 өз ойын айта алады, басқалардың пікірін тыңдайды</t>
  </si>
  <si>
    <t>5-К.22 әдеби кейіпкерлерді адамгершілік ережелері мен түсініктері тұрғысынан бағалайды</t>
  </si>
  <si>
    <t>5-К.23 қалам мен қарындашты дұрыс ұстай алады</t>
  </si>
  <si>
    <t>5-К.24 қатаң және ұяң дауыссыздарды ажыратады</t>
  </si>
  <si>
    <t>5-К.25 үш дыбыстан тұратын сөздерге дыбыстық талдау жасайды</t>
  </si>
  <si>
    <t>5-К.26 сөздегі буындардың санын анықтайды және екпінді буынды естиді</t>
  </si>
  <si>
    <t>5-К.27 штрихтар салу, заттық суреттердің үстінен басу дағдыларын игерген</t>
  </si>
  <si>
    <t>5-К.28 орыс тіліндегі ызың (ж,щ,с,з) және үнді (р, л) дыбыстарды дұрыс айтады</t>
  </si>
  <si>
    <t>5-К.29 күнделікті өмірде таныс орыс тіліндегі сөздерді түсінеді және қолданады</t>
  </si>
  <si>
    <t>5-К.30 сөздерді  айтқан кезде екпінді дұрыс қоя біледі</t>
  </si>
  <si>
    <t>5-К.31 қоршаған ортадағы заттарды, жыл мезгілдерінің белгілері мен табиғаттың жеке құбылыстарын атайды</t>
  </si>
  <si>
    <t>5-К.32 10-ға дейін тура және кері санай біледі</t>
  </si>
  <si>
    <t>5-К.33 орыс тілінде сұрақ  қояды және жауап береді</t>
  </si>
  <si>
    <t>5-К.34 өзі, ата-анасы туралы әңгімелеп береді, мекен-жайын атайды</t>
  </si>
  <si>
    <t>5-К.35 орыс тілінде өлеңдер, мақал-мәтелдер айтады</t>
  </si>
  <si>
    <t>5-К.36 суреттер, экскурсиядағы бақылаулар бойынша шағын әңгімелер құрастырады</t>
  </si>
  <si>
    <t>5-К.1 дыбыстарды дұрыс ажыратады және атайды</t>
  </si>
  <si>
    <t>5-К.2 дыбыстарды буынға қосады, сөз тіркесі мен сөйлемді құрастырады</t>
  </si>
  <si>
    <t>5-К.3 жай және жайылма сөйлемдермен ойын жеткізе алады</t>
  </si>
  <si>
    <t>5-К.4 суреттерге сүйеніп ертегі, ертегілерді айтады</t>
  </si>
  <si>
    <t>5-К.5 алуан түрлі оқиғаларды құрастырады және әңгімелеп бере алады, ертегілер ойлап шығарады</t>
  </si>
  <si>
    <t>5-К.6 түрлі сөз таптарын, салыстыруларды қолданады</t>
  </si>
  <si>
    <t>5-К.7 құрдастарымен және ересектермен тілдік қарым-қатынаста еркін сұхбаттасады, өз сезімдері мен ойларын тілдік және тілдік емес құралдар арқылы жеткізеді</t>
  </si>
  <si>
    <t>5-К.8 ізеттілік, сыпайылық ережелерін меңгерген</t>
  </si>
  <si>
    <t>5-К.9 әдеби жанрларды атайды</t>
  </si>
  <si>
    <t>5-К.10 көркем мәтінді тыңдайды, кейіпкерлерге жанашырлық танытады</t>
  </si>
  <si>
    <t>5-К.11 мәтіннің мазмұнына сәйкес ойын әрекеттерін орындайды</t>
  </si>
  <si>
    <t>5-К.12 шағын сахналық қойылымдарды ұжыммен көрсетуге қатысады</t>
  </si>
  <si>
    <t>5-К.13 кітаптарға қызығушылық танытады, бірнеше белгілі әдеби шығармаларды, сондай-ақ қазақстан жазушыларының шығармаларын, халық ауыз әдебиеті үлгілерін атайды</t>
  </si>
  <si>
    <t>5-К.14 таныс сюжеттер бойынша ертегілерді сахналай алады</t>
  </si>
  <si>
    <t>5-К.15 мәнерлілік құралдарын меңгерген</t>
  </si>
  <si>
    <t>5-К.16 жеке шығармашылық қабілеттерін танытады</t>
  </si>
  <si>
    <t>5-К.17 режиссерлік әрекетке қызығушылық танытады</t>
  </si>
  <si>
    <t>5-К.18 ересектермен және құрдастарымен өзара әрекетте мәдениетті мінез-құлық дағдыларын меңгерген</t>
  </si>
  <si>
    <t>5-К.19 өз ойын айта алады, басқалардың пікірін тыңдай біледі</t>
  </si>
  <si>
    <t>5-К.20 әдеби кейіпкерлерді адамгершілік ережелері мен түсініктері тұрғысынан бағалай алады</t>
  </si>
  <si>
    <t>5-К.21 қалам мен қарындашты дұрыс ұстай алады</t>
  </si>
  <si>
    <t>5-К.22 жазу дәптерінің бетінде бағдарлай біледі, жазу жолы мен жоларалық кеңістікті ажыратады</t>
  </si>
  <si>
    <t>5-К.23 дыбыстардың белгілерін ажыратады (дауысты-жуан/жіңішке; дауыссыз-қатаң, ұяң, үнді)</t>
  </si>
  <si>
    <t>5-К.24 сөздердегі буындардың санын ажыратады және екпінді буынды естиді</t>
  </si>
  <si>
    <t>5-К.25 үш-төрт дыбысты сөздерге дыбыстық талдау жасайды</t>
  </si>
  <si>
    <t>5-К.26 берілген сөздерден жай сөйлемдер құрастырады</t>
  </si>
  <si>
    <t>5-К.27 штрихтар салады, заттық суреттерді және әріптердің элементтерін үстінен басу дағдыларын игерген</t>
  </si>
  <si>
    <t>5-К.28 қарым-қатынас мәдениетінің дағдыларын игерген</t>
  </si>
  <si>
    <t>5-К.29 орыс тілінде дыбыстар мен сөздерді анық айтады</t>
  </si>
  <si>
    <t>5-К.30 өзі, ата-анасы туралы әңгімелеп береді, мекен-жайын атайды</t>
  </si>
  <si>
    <t>5-К.31 сұрақтарға жауап береді, 4-5 сөзден тұратын сөйлемдер құрастырады</t>
  </si>
  <si>
    <t>5-К.32 сөйлегенде зат есімнің жекеше және көпше түрлерін қолданады</t>
  </si>
  <si>
    <t>5-К.33 сөздерді айтқанда екпінді дұрыс қоя біледі</t>
  </si>
  <si>
    <t>5-К.34 10-ға дейін тура және кері санай алады</t>
  </si>
  <si>
    <t>5-К.35 қоршаған ортадағы заттардың топтарын, жыл мезгілдерінің белгілері мен  табиғаттың жеке құбылыстарын атайды</t>
  </si>
  <si>
    <t>5-К.36 заттардың белгілерін көлемі, түсі бойынша ажыратады және оларды орыс тілінде атайды</t>
  </si>
  <si>
    <t>5-К.37 қарапайым диалог жүргізе біледі</t>
  </si>
  <si>
    <t>5-К.38 ертегілер айтып береді, өлеңдерді, мақал-мәтелдерді жатқа айтады</t>
  </si>
  <si>
    <t xml:space="preserve">Түгелбай Кәусар </t>
  </si>
  <si>
    <t xml:space="preserve">Турсунов Нурислам </t>
  </si>
  <si>
    <t xml:space="preserve">Татаргалин Кеменгер </t>
  </si>
  <si>
    <t xml:space="preserve">Сүлеймен Шахнұр </t>
  </si>
  <si>
    <t xml:space="preserve">Сүлеймен Нұрдина </t>
  </si>
  <si>
    <t xml:space="preserve">Серік Айсұлтан </t>
  </si>
  <si>
    <t xml:space="preserve">Серғали Амина </t>
  </si>
  <si>
    <t xml:space="preserve">Омарғазы Әмір </t>
  </si>
  <si>
    <t xml:space="preserve">Ныгметуллин Ернар </t>
  </si>
  <si>
    <t xml:space="preserve">Нұрлан Әліхан </t>
  </si>
  <si>
    <t>Мұхтар Айла</t>
  </si>
  <si>
    <t xml:space="preserve">Мушульбаева Аймира </t>
  </si>
  <si>
    <t xml:space="preserve">Мухамедиева Аруназ </t>
  </si>
  <si>
    <t xml:space="preserve">Қасымхан Зере </t>
  </si>
  <si>
    <t xml:space="preserve">Қасымжан Аружан </t>
  </si>
  <si>
    <t xml:space="preserve">Кәміл Адия </t>
  </si>
  <si>
    <t xml:space="preserve">Кәкібай Мансүр </t>
  </si>
  <si>
    <t xml:space="preserve">Кенжебек Мансур </t>
  </si>
  <si>
    <t xml:space="preserve">Әмірғалы Айханым </t>
  </si>
  <si>
    <t xml:space="preserve">Ерғазы Ерасыл </t>
  </si>
  <si>
    <t xml:space="preserve">Даниярұлы Алан </t>
  </si>
  <si>
    <t xml:space="preserve">Дакен Нұрасыл </t>
  </si>
  <si>
    <t xml:space="preserve">Гайнитден Жасмин </t>
  </si>
  <si>
    <t xml:space="preserve">Баймагамбетова Айсафи </t>
  </si>
  <si>
    <t xml:space="preserve">Антай Мүслім </t>
  </si>
  <si>
    <t>Амангелді Айша</t>
  </si>
  <si>
    <t xml:space="preserve">Ақтайберлі Айару </t>
  </si>
  <si>
    <t>Оқу жылы:  2021-2022 ж                                                Топ: 0 "А"                                       Өткізу мерзімі: 08.09.2021 ж</t>
  </si>
  <si>
    <t>Ерғазы Ерасыл</t>
  </si>
  <si>
    <t>Серік Айсұлтан</t>
  </si>
  <si>
    <t>Сүлейменов Талмир</t>
  </si>
  <si>
    <t xml:space="preserve">Оқу жылы: 2021-2022 ____________       Топ: 0 "А"_____________________     Өткізу мерзімі: 06.01.2022___________ </t>
  </si>
  <si>
    <t xml:space="preserve">Оқу жылы: 2021-2022 ____________       Топ: 0 "А"_____________________     Өткізу мерзімі: 05.05.2022___________ </t>
  </si>
  <si>
    <t>Бисенбай  Томирис Тимурқызы</t>
  </si>
  <si>
    <t xml:space="preserve">Сыражадин Айбар  Ақылбекұлы </t>
  </si>
  <si>
    <t>Серікқали  Каусар  Берікқызы</t>
  </si>
  <si>
    <t xml:space="preserve">Серікқали Еркеназ Еркебұланқызы </t>
  </si>
  <si>
    <t>Мақсат Саят Достанұлы</t>
  </si>
  <si>
    <t>Тұрғанбай Мирас Бағдатұлы</t>
  </si>
  <si>
    <t xml:space="preserve">Шашубай Ербатыр  Серікұлы </t>
  </si>
  <si>
    <t xml:space="preserve">Аманқұл Ернұр Есетұлы    </t>
  </si>
  <si>
    <t>Маратова Диана Алибековна</t>
  </si>
  <si>
    <t xml:space="preserve">Әділхан Амира  Ардаққызы </t>
  </si>
  <si>
    <t>Базарбаева Альбина Арманқызы</t>
  </si>
  <si>
    <t>Кеулімжаева  Айару Есетқызы</t>
  </si>
  <si>
    <t>Аби Айша Айсултанқызы</t>
  </si>
  <si>
    <t xml:space="preserve">Төребек Әсем-ай  Нұрболатқызы    </t>
  </si>
  <si>
    <t>Сакирова Адиля Жалғасқызы</t>
  </si>
  <si>
    <t xml:space="preserve">Аманғос Асыл  Әлібекқызы   </t>
  </si>
  <si>
    <t xml:space="preserve">Аманқосова  Айару Айбекқызы </t>
  </si>
  <si>
    <t xml:space="preserve">Куркембаев Әлинұр  </t>
  </si>
  <si>
    <t xml:space="preserve">Мәлік Әли Тимурұлы   </t>
  </si>
  <si>
    <t>Қайыржан  Ақылбек  Аманжолұлы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</si>
</sst>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6" borderId="7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02"/>
  <sheetViews>
    <sheetView zoomScale="78" zoomScaleNormal="78" workbookViewId="0">
      <selection activeCell="K7" sqref="K7:U7"/>
    </sheetView>
  </sheetViews>
  <sheetFormatPr defaultRowHeight="15" x14ac:dyDescent="0.25"/>
  <cols>
    <col min="2" max="2" width="5.42578125" customWidth="1"/>
    <col min="3" max="3" width="34.42578125" customWidth="1"/>
    <col min="4" max="4" width="6.7109375" customWidth="1"/>
    <col min="5" max="5" width="7.42578125" customWidth="1"/>
    <col min="6" max="6" width="6" customWidth="1"/>
    <col min="7" max="7" width="6.5703125" customWidth="1"/>
    <col min="8" max="8" width="4.7109375" customWidth="1"/>
    <col min="9" max="9" width="4" customWidth="1"/>
    <col min="10" max="10" width="9.140625" customWidth="1"/>
    <col min="11" max="11" width="5.42578125" customWidth="1"/>
    <col min="12" max="12" width="6" customWidth="1"/>
    <col min="13" max="13" width="12" customWidth="1"/>
    <col min="14" max="14" width="7.28515625" customWidth="1"/>
    <col min="15" max="15" width="8.28515625" customWidth="1"/>
    <col min="16" max="16" width="5.28515625" customWidth="1"/>
    <col min="17" max="17" width="5.140625" customWidth="1"/>
    <col min="18" max="18" width="7.28515625" customWidth="1"/>
    <col min="19" max="19" width="5.85546875" customWidth="1"/>
    <col min="20" max="20" width="9.140625" customWidth="1"/>
    <col min="21" max="21" width="7.85546875" customWidth="1"/>
    <col min="22" max="23" width="5.140625" customWidth="1"/>
    <col min="24" max="24" width="8.28515625" customWidth="1"/>
    <col min="25" max="25" width="5.5703125" customWidth="1"/>
    <col min="26" max="26" width="9.28515625" customWidth="1"/>
    <col min="27" max="27" width="10" customWidth="1"/>
    <col min="28" max="28" width="8.5703125" customWidth="1"/>
    <col min="29" max="29" width="10" customWidth="1"/>
    <col min="30" max="31" width="5" customWidth="1"/>
    <col min="32" max="32" width="8.5703125" customWidth="1"/>
  </cols>
  <sheetData>
    <row r="2" spans="1:36" x14ac:dyDescent="0.25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pans="1:36" x14ac:dyDescent="0.25">
      <c r="A3" s="14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6" x14ac:dyDescent="0.25">
      <c r="A4" s="14" t="s">
        <v>149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6" spans="1:36" x14ac:dyDescent="0.25">
      <c r="B6" s="15" t="s">
        <v>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6" ht="33" customHeight="1" x14ac:dyDescent="0.25">
      <c r="B7" s="16" t="s">
        <v>0</v>
      </c>
      <c r="C7" s="16" t="s">
        <v>10</v>
      </c>
      <c r="D7" s="17" t="s">
        <v>24</v>
      </c>
      <c r="E7" s="18"/>
      <c r="F7" s="18"/>
      <c r="G7" s="19"/>
      <c r="H7" s="24" t="s">
        <v>11</v>
      </c>
      <c r="I7" s="21" t="s">
        <v>12</v>
      </c>
      <c r="J7" s="23" t="s">
        <v>13</v>
      </c>
      <c r="K7" s="20" t="s">
        <v>25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4" t="s">
        <v>11</v>
      </c>
      <c r="W7" s="21" t="s">
        <v>12</v>
      </c>
      <c r="X7" s="23" t="s">
        <v>13</v>
      </c>
      <c r="Y7" s="36" t="s">
        <v>26</v>
      </c>
      <c r="Z7" s="37"/>
      <c r="AA7" s="37"/>
      <c r="AB7" s="37"/>
      <c r="AC7" s="37"/>
      <c r="AD7" s="24" t="s">
        <v>11</v>
      </c>
      <c r="AE7" s="21" t="s">
        <v>12</v>
      </c>
      <c r="AF7" s="23" t="s">
        <v>13</v>
      </c>
      <c r="AG7" s="24" t="s">
        <v>11</v>
      </c>
      <c r="AH7" s="21" t="s">
        <v>12</v>
      </c>
      <c r="AI7" s="23" t="s">
        <v>13</v>
      </c>
    </row>
    <row r="8" spans="1:36" ht="225" customHeight="1" x14ac:dyDescent="0.25">
      <c r="B8" s="16"/>
      <c r="C8" s="16"/>
      <c r="D8" s="11" t="s">
        <v>28</v>
      </c>
      <c r="E8" s="11" t="s">
        <v>29</v>
      </c>
      <c r="F8" s="11" t="s">
        <v>30</v>
      </c>
      <c r="G8" s="11" t="s">
        <v>31</v>
      </c>
      <c r="H8" s="25"/>
      <c r="I8" s="22"/>
      <c r="J8" s="23"/>
      <c r="K8" s="11" t="s">
        <v>32</v>
      </c>
      <c r="L8" s="11" t="s">
        <v>33</v>
      </c>
      <c r="M8" s="11" t="s">
        <v>34</v>
      </c>
      <c r="N8" s="11" t="s">
        <v>35</v>
      </c>
      <c r="O8" s="11" t="s">
        <v>36</v>
      </c>
      <c r="P8" s="11" t="s">
        <v>37</v>
      </c>
      <c r="Q8" s="11" t="s">
        <v>38</v>
      </c>
      <c r="R8" s="11" t="s">
        <v>39</v>
      </c>
      <c r="S8" s="11" t="s">
        <v>40</v>
      </c>
      <c r="T8" s="11" t="s">
        <v>41</v>
      </c>
      <c r="U8" s="11" t="s">
        <v>42</v>
      </c>
      <c r="V8" s="25"/>
      <c r="W8" s="22"/>
      <c r="X8" s="23"/>
      <c r="Y8" s="11" t="s">
        <v>43</v>
      </c>
      <c r="Z8" s="11" t="s">
        <v>44</v>
      </c>
      <c r="AA8" s="11" t="s">
        <v>45</v>
      </c>
      <c r="AB8" s="11" t="s">
        <v>46</v>
      </c>
      <c r="AC8" s="11" t="s">
        <v>47</v>
      </c>
      <c r="AD8" s="25"/>
      <c r="AE8" s="22"/>
      <c r="AF8" s="23"/>
      <c r="AG8" s="25"/>
      <c r="AH8" s="22"/>
      <c r="AI8" s="23"/>
    </row>
    <row r="9" spans="1:36" x14ac:dyDescent="0.25">
      <c r="B9" s="1">
        <v>1</v>
      </c>
      <c r="C9" s="1" t="s">
        <v>148</v>
      </c>
      <c r="D9" s="1">
        <v>2</v>
      </c>
      <c r="E9" s="1">
        <v>3</v>
      </c>
      <c r="F9" s="1">
        <v>3</v>
      </c>
      <c r="G9" s="1">
        <v>3</v>
      </c>
      <c r="H9" s="5">
        <f>SUM(D9:G9)</f>
        <v>11</v>
      </c>
      <c r="I9" s="7">
        <f>AVERAGE(D9:G9)</f>
        <v>2.75</v>
      </c>
      <c r="J9" s="10" t="str">
        <f t="shared" ref="J9" si="0">IF(B9="","",VLOOKUP(I9,$J$100:$K$102,2,TRUE))</f>
        <v>ІІІ ур</v>
      </c>
      <c r="K9" s="1">
        <v>3</v>
      </c>
      <c r="L9" s="1">
        <v>2</v>
      </c>
      <c r="M9" s="1">
        <v>3</v>
      </c>
      <c r="N9" s="1">
        <v>3</v>
      </c>
      <c r="O9" s="1">
        <v>2</v>
      </c>
      <c r="P9" s="1">
        <v>3</v>
      </c>
      <c r="Q9" s="1">
        <v>2</v>
      </c>
      <c r="R9" s="1">
        <v>3</v>
      </c>
      <c r="S9" s="1">
        <v>3</v>
      </c>
      <c r="T9" s="1">
        <v>3</v>
      </c>
      <c r="U9" s="1">
        <v>3</v>
      </c>
      <c r="V9" s="5">
        <f>SUM(K9:U9)</f>
        <v>30</v>
      </c>
      <c r="W9" s="7">
        <f>AVERAGE(V9/11)</f>
        <v>2.7272727272727271</v>
      </c>
      <c r="X9" s="10" t="str">
        <f t="shared" ref="X9" si="1">IF(P9="","",VLOOKUP(W9,$J$100:$K$102,2,TRUE))</f>
        <v>ІІІ ур</v>
      </c>
      <c r="Y9" s="1">
        <v>3</v>
      </c>
      <c r="Z9" s="1">
        <v>2</v>
      </c>
      <c r="AA9" s="1">
        <v>3</v>
      </c>
      <c r="AB9" s="1">
        <v>3</v>
      </c>
      <c r="AC9" s="1">
        <v>3</v>
      </c>
      <c r="AD9" s="5">
        <f>SUM(Y9:AC9)</f>
        <v>14</v>
      </c>
      <c r="AE9" s="7">
        <f>AVERAGE(AD9/5)</f>
        <v>2.8</v>
      </c>
      <c r="AF9" s="10" t="str">
        <f t="shared" ref="AF9:AF38" si="2">IF(X9="","",VLOOKUP(AE9,$J$100:$K$102,2,TRUE))</f>
        <v>ІІІ ур</v>
      </c>
      <c r="AG9" s="6">
        <f t="shared" ref="AG9:AG35" si="3">H9+V9+AD9</f>
        <v>55</v>
      </c>
      <c r="AH9" s="8">
        <f>AG9/20</f>
        <v>2.75</v>
      </c>
      <c r="AI9" s="10" t="str">
        <f t="shared" ref="AI9:AI38" si="4">IF(AA9="","",VLOOKUP(AH9,$J$100:$K$102,2,TRUE))</f>
        <v>ІІІ ур</v>
      </c>
    </row>
    <row r="10" spans="1:36" ht="15.75" x14ac:dyDescent="0.25">
      <c r="B10" s="1">
        <v>2</v>
      </c>
      <c r="C10" s="13" t="s">
        <v>147</v>
      </c>
      <c r="D10" s="1">
        <v>1</v>
      </c>
      <c r="E10" s="1">
        <v>2</v>
      </c>
      <c r="F10" s="1">
        <v>1</v>
      </c>
      <c r="G10" s="1">
        <v>1</v>
      </c>
      <c r="H10" s="5">
        <f t="shared" ref="H10:H35" si="5">SUM(D10:G10)</f>
        <v>5</v>
      </c>
      <c r="I10" s="7">
        <f t="shared" ref="I10:I35" si="6">AVERAGE(D10:G10)</f>
        <v>1.25</v>
      </c>
      <c r="J10" s="10" t="str">
        <f t="shared" ref="J10:J38" si="7">IF(B10="","",VLOOKUP(I10,$J$100:$K$102,2,TRUE))</f>
        <v>І ур</v>
      </c>
      <c r="K10" s="1">
        <v>1</v>
      </c>
      <c r="L10" s="1">
        <v>2</v>
      </c>
      <c r="M10" s="1">
        <v>1</v>
      </c>
      <c r="N10" s="1">
        <v>2</v>
      </c>
      <c r="O10" s="1">
        <v>1</v>
      </c>
      <c r="P10" s="1">
        <v>2</v>
      </c>
      <c r="Q10" s="1">
        <v>1</v>
      </c>
      <c r="R10" s="1">
        <v>2</v>
      </c>
      <c r="S10" s="1">
        <v>1</v>
      </c>
      <c r="T10" s="1">
        <v>1</v>
      </c>
      <c r="U10" s="1">
        <v>1</v>
      </c>
      <c r="V10" s="5">
        <f t="shared" ref="V10:V35" si="8">SUM(K10:U10)</f>
        <v>15</v>
      </c>
      <c r="W10" s="7">
        <f t="shared" ref="W10:W35" si="9">AVERAGE(V10/11)</f>
        <v>1.3636363636363635</v>
      </c>
      <c r="X10" s="10" t="str">
        <f t="shared" ref="X10:X35" si="10">IF(P10="","",VLOOKUP(W10,$J$100:$K$102,2,TRUE))</f>
        <v>І ур</v>
      </c>
      <c r="Y10" s="1">
        <v>1</v>
      </c>
      <c r="Z10" s="1">
        <v>2</v>
      </c>
      <c r="AA10" s="1">
        <v>1</v>
      </c>
      <c r="AB10" s="1">
        <v>2</v>
      </c>
      <c r="AC10" s="1">
        <v>1</v>
      </c>
      <c r="AD10" s="5">
        <f t="shared" ref="AD10:AD35" si="11">SUM(Y10:AC10)</f>
        <v>7</v>
      </c>
      <c r="AE10" s="7">
        <f t="shared" ref="AE10:AE35" si="12">AVERAGE(AD10/5)</f>
        <v>1.4</v>
      </c>
      <c r="AF10" s="10" t="str">
        <f t="shared" si="2"/>
        <v>І ур</v>
      </c>
      <c r="AG10" s="6">
        <f t="shared" si="3"/>
        <v>27</v>
      </c>
      <c r="AH10" s="8">
        <f t="shared" ref="AH10:AH35" si="13">AG10/20</f>
        <v>1.35</v>
      </c>
      <c r="AI10" s="10" t="str">
        <f t="shared" si="4"/>
        <v>І ур</v>
      </c>
    </row>
    <row r="11" spans="1:36" x14ac:dyDescent="0.25">
      <c r="B11" s="1">
        <v>3</v>
      </c>
      <c r="C11" s="1" t="s">
        <v>146</v>
      </c>
      <c r="D11" s="1">
        <v>3</v>
      </c>
      <c r="E11" s="1">
        <v>3</v>
      </c>
      <c r="F11" s="1">
        <v>2</v>
      </c>
      <c r="G11" s="1">
        <v>3</v>
      </c>
      <c r="H11" s="5">
        <f t="shared" si="5"/>
        <v>11</v>
      </c>
      <c r="I11" s="7">
        <f t="shared" si="6"/>
        <v>2.75</v>
      </c>
      <c r="J11" s="10" t="str">
        <f t="shared" si="7"/>
        <v>ІІІ ур</v>
      </c>
      <c r="K11" s="1">
        <v>3</v>
      </c>
      <c r="L11" s="1">
        <v>2</v>
      </c>
      <c r="M11" s="1">
        <v>2</v>
      </c>
      <c r="N11" s="1">
        <v>3</v>
      </c>
      <c r="O11" s="1">
        <v>2</v>
      </c>
      <c r="P11" s="1">
        <v>3</v>
      </c>
      <c r="Q11" s="1">
        <v>2</v>
      </c>
      <c r="R11" s="1">
        <v>3</v>
      </c>
      <c r="S11" s="1">
        <v>3</v>
      </c>
      <c r="T11" s="1">
        <v>3</v>
      </c>
      <c r="U11" s="1">
        <v>3</v>
      </c>
      <c r="V11" s="5">
        <f t="shared" si="8"/>
        <v>29</v>
      </c>
      <c r="W11" s="7">
        <f t="shared" si="9"/>
        <v>2.6363636363636362</v>
      </c>
      <c r="X11" s="10" t="str">
        <f t="shared" si="10"/>
        <v>ІІІ ур</v>
      </c>
      <c r="Y11" s="1">
        <v>3</v>
      </c>
      <c r="Z11" s="1">
        <v>2</v>
      </c>
      <c r="AA11" s="1">
        <v>3</v>
      </c>
      <c r="AB11" s="1">
        <v>3</v>
      </c>
      <c r="AC11" s="1">
        <v>3</v>
      </c>
      <c r="AD11" s="5">
        <f t="shared" si="11"/>
        <v>14</v>
      </c>
      <c r="AE11" s="7">
        <f t="shared" si="12"/>
        <v>2.8</v>
      </c>
      <c r="AF11" s="10" t="str">
        <f t="shared" si="2"/>
        <v>ІІІ ур</v>
      </c>
      <c r="AG11" s="6">
        <f t="shared" si="3"/>
        <v>54</v>
      </c>
      <c r="AH11" s="8">
        <f t="shared" si="13"/>
        <v>2.7</v>
      </c>
      <c r="AI11" s="10" t="str">
        <f t="shared" si="4"/>
        <v>ІІІ ур</v>
      </c>
    </row>
    <row r="12" spans="1:36" x14ac:dyDescent="0.25">
      <c r="B12" s="1">
        <v>4</v>
      </c>
      <c r="C12" s="1" t="s">
        <v>145</v>
      </c>
      <c r="D12" s="1">
        <v>1</v>
      </c>
      <c r="E12" s="1">
        <v>2</v>
      </c>
      <c r="F12" s="1">
        <v>1</v>
      </c>
      <c r="G12" s="1">
        <v>1</v>
      </c>
      <c r="H12" s="5">
        <f t="shared" si="5"/>
        <v>5</v>
      </c>
      <c r="I12" s="7">
        <f t="shared" si="6"/>
        <v>1.25</v>
      </c>
      <c r="J12" s="10" t="str">
        <f t="shared" si="7"/>
        <v>І ур</v>
      </c>
      <c r="K12" s="1">
        <v>1</v>
      </c>
      <c r="L12" s="1">
        <v>2</v>
      </c>
      <c r="M12" s="1">
        <v>1</v>
      </c>
      <c r="N12" s="1">
        <v>2</v>
      </c>
      <c r="O12" s="1">
        <v>1</v>
      </c>
      <c r="P12" s="1">
        <v>2</v>
      </c>
      <c r="Q12" s="1">
        <v>1</v>
      </c>
      <c r="R12" s="1">
        <v>1</v>
      </c>
      <c r="S12" s="1">
        <v>2</v>
      </c>
      <c r="T12" s="1">
        <v>1</v>
      </c>
      <c r="U12" s="1">
        <v>1</v>
      </c>
      <c r="V12" s="5">
        <f t="shared" si="8"/>
        <v>15</v>
      </c>
      <c r="W12" s="7">
        <f t="shared" si="9"/>
        <v>1.3636363636363635</v>
      </c>
      <c r="X12" s="10" t="str">
        <f t="shared" si="10"/>
        <v>І ур</v>
      </c>
      <c r="Y12" s="1">
        <v>1</v>
      </c>
      <c r="Z12" s="1">
        <v>2</v>
      </c>
      <c r="AA12" s="1">
        <v>1</v>
      </c>
      <c r="AB12" s="1">
        <v>1</v>
      </c>
      <c r="AC12" s="1">
        <v>2</v>
      </c>
      <c r="AD12" s="5">
        <f t="shared" si="11"/>
        <v>7</v>
      </c>
      <c r="AE12" s="7">
        <f t="shared" si="12"/>
        <v>1.4</v>
      </c>
      <c r="AF12" s="10" t="str">
        <f t="shared" si="2"/>
        <v>І ур</v>
      </c>
      <c r="AG12" s="6">
        <f t="shared" si="3"/>
        <v>27</v>
      </c>
      <c r="AH12" s="8">
        <f t="shared" si="13"/>
        <v>1.35</v>
      </c>
      <c r="AI12" s="10" t="str">
        <f t="shared" si="4"/>
        <v>І ур</v>
      </c>
    </row>
    <row r="13" spans="1:36" x14ac:dyDescent="0.25">
      <c r="B13" s="1">
        <v>5</v>
      </c>
      <c r="C13" s="1" t="s">
        <v>144</v>
      </c>
      <c r="D13" s="1">
        <v>2</v>
      </c>
      <c r="E13" s="1">
        <v>2</v>
      </c>
      <c r="F13" s="1">
        <v>1</v>
      </c>
      <c r="G13" s="1">
        <v>1</v>
      </c>
      <c r="H13" s="5">
        <f t="shared" si="5"/>
        <v>6</v>
      </c>
      <c r="I13" s="7">
        <f t="shared" si="6"/>
        <v>1.5</v>
      </c>
      <c r="J13" s="10" t="str">
        <f t="shared" si="7"/>
        <v>І ур</v>
      </c>
      <c r="K13" s="1">
        <v>1</v>
      </c>
      <c r="L13" s="1">
        <v>2</v>
      </c>
      <c r="M13" s="1">
        <v>1</v>
      </c>
      <c r="N13" s="1">
        <v>1</v>
      </c>
      <c r="O13" s="1">
        <v>2</v>
      </c>
      <c r="P13" s="1">
        <v>1</v>
      </c>
      <c r="Q13" s="1">
        <v>2</v>
      </c>
      <c r="R13" s="1">
        <v>1</v>
      </c>
      <c r="S13" s="1">
        <v>2</v>
      </c>
      <c r="T13" s="1">
        <v>1</v>
      </c>
      <c r="U13" s="1">
        <v>1</v>
      </c>
      <c r="V13" s="5">
        <f t="shared" si="8"/>
        <v>15</v>
      </c>
      <c r="W13" s="7">
        <f t="shared" si="9"/>
        <v>1.3636363636363635</v>
      </c>
      <c r="X13" s="10" t="str">
        <f t="shared" si="10"/>
        <v>І ур</v>
      </c>
      <c r="Y13" s="1">
        <v>1</v>
      </c>
      <c r="Z13" s="1">
        <v>2</v>
      </c>
      <c r="AA13" s="1">
        <v>1</v>
      </c>
      <c r="AB13" s="1">
        <v>1</v>
      </c>
      <c r="AC13" s="1">
        <v>2</v>
      </c>
      <c r="AD13" s="5">
        <f t="shared" si="11"/>
        <v>7</v>
      </c>
      <c r="AE13" s="7">
        <f t="shared" si="12"/>
        <v>1.4</v>
      </c>
      <c r="AF13" s="10" t="str">
        <f t="shared" si="2"/>
        <v>І ур</v>
      </c>
      <c r="AG13" s="6">
        <f t="shared" si="3"/>
        <v>28</v>
      </c>
      <c r="AH13" s="8">
        <f t="shared" si="13"/>
        <v>1.4</v>
      </c>
      <c r="AI13" s="10" t="str">
        <f t="shared" si="4"/>
        <v>І ур</v>
      </c>
    </row>
    <row r="14" spans="1:36" x14ac:dyDescent="0.25">
      <c r="B14" s="1">
        <v>6</v>
      </c>
      <c r="C14" s="1" t="s">
        <v>143</v>
      </c>
      <c r="D14" s="1">
        <v>2</v>
      </c>
      <c r="E14" s="1">
        <v>3</v>
      </c>
      <c r="F14" s="1">
        <v>2</v>
      </c>
      <c r="G14" s="1">
        <v>2</v>
      </c>
      <c r="H14" s="5">
        <f t="shared" si="5"/>
        <v>9</v>
      </c>
      <c r="I14" s="7">
        <f t="shared" si="6"/>
        <v>2.25</v>
      </c>
      <c r="J14" s="10" t="str">
        <f t="shared" si="7"/>
        <v>ІІ ур</v>
      </c>
      <c r="K14" s="1">
        <v>2</v>
      </c>
      <c r="L14" s="1">
        <v>3</v>
      </c>
      <c r="M14" s="1">
        <v>2</v>
      </c>
      <c r="N14" s="1">
        <v>3</v>
      </c>
      <c r="O14" s="1">
        <v>2</v>
      </c>
      <c r="P14" s="1">
        <v>3</v>
      </c>
      <c r="Q14" s="1">
        <v>2</v>
      </c>
      <c r="R14" s="1">
        <v>1</v>
      </c>
      <c r="S14" s="1">
        <v>2</v>
      </c>
      <c r="T14" s="1">
        <v>1</v>
      </c>
      <c r="U14" s="1">
        <v>2</v>
      </c>
      <c r="V14" s="5">
        <f t="shared" si="8"/>
        <v>23</v>
      </c>
      <c r="W14" s="7">
        <f t="shared" si="9"/>
        <v>2.0909090909090908</v>
      </c>
      <c r="X14" s="10" t="str">
        <f t="shared" si="10"/>
        <v>ІІ ур</v>
      </c>
      <c r="Y14" s="1">
        <v>2</v>
      </c>
      <c r="Z14" s="1">
        <v>1</v>
      </c>
      <c r="AA14" s="1">
        <v>3</v>
      </c>
      <c r="AB14" s="1">
        <v>1</v>
      </c>
      <c r="AC14" s="1">
        <v>3</v>
      </c>
      <c r="AD14" s="5">
        <f t="shared" si="11"/>
        <v>10</v>
      </c>
      <c r="AE14" s="7">
        <f t="shared" si="12"/>
        <v>2</v>
      </c>
      <c r="AF14" s="10" t="str">
        <f t="shared" si="2"/>
        <v>ІІ ур</v>
      </c>
      <c r="AG14" s="6">
        <f t="shared" si="3"/>
        <v>42</v>
      </c>
      <c r="AH14" s="8">
        <f t="shared" si="13"/>
        <v>2.1</v>
      </c>
      <c r="AI14" s="10" t="str">
        <f t="shared" si="4"/>
        <v>ІІ ур</v>
      </c>
    </row>
    <row r="15" spans="1:36" x14ac:dyDescent="0.25">
      <c r="B15" s="1">
        <v>7</v>
      </c>
      <c r="C15" s="1" t="s">
        <v>142</v>
      </c>
      <c r="D15" s="1">
        <v>1</v>
      </c>
      <c r="E15" s="1">
        <v>2</v>
      </c>
      <c r="F15" s="1">
        <v>1</v>
      </c>
      <c r="G15" s="1">
        <v>2</v>
      </c>
      <c r="H15" s="5">
        <f t="shared" si="5"/>
        <v>6</v>
      </c>
      <c r="I15" s="7">
        <f t="shared" si="6"/>
        <v>1.5</v>
      </c>
      <c r="J15" s="10" t="str">
        <f t="shared" si="7"/>
        <v>І ур</v>
      </c>
      <c r="K15" s="1">
        <v>2</v>
      </c>
      <c r="L15" s="1">
        <v>1</v>
      </c>
      <c r="M15" s="1">
        <v>2</v>
      </c>
      <c r="N15" s="1">
        <v>1</v>
      </c>
      <c r="O15" s="1">
        <v>1</v>
      </c>
      <c r="P15" s="1">
        <v>1</v>
      </c>
      <c r="Q15" s="1">
        <v>2</v>
      </c>
      <c r="R15" s="1">
        <v>1</v>
      </c>
      <c r="S15" s="1">
        <v>2</v>
      </c>
      <c r="T15" s="1">
        <v>1</v>
      </c>
      <c r="U15" s="1">
        <v>1</v>
      </c>
      <c r="V15" s="5">
        <f t="shared" si="8"/>
        <v>15</v>
      </c>
      <c r="W15" s="7">
        <f t="shared" si="9"/>
        <v>1.3636363636363635</v>
      </c>
      <c r="X15" s="10" t="str">
        <f t="shared" si="10"/>
        <v>І ур</v>
      </c>
      <c r="Y15" s="1">
        <v>1</v>
      </c>
      <c r="Z15" s="1">
        <v>2</v>
      </c>
      <c r="AA15" s="1">
        <v>1</v>
      </c>
      <c r="AB15" s="1">
        <v>1</v>
      </c>
      <c r="AC15" s="1">
        <v>1</v>
      </c>
      <c r="AD15" s="5">
        <f t="shared" si="11"/>
        <v>6</v>
      </c>
      <c r="AE15" s="7">
        <f t="shared" si="12"/>
        <v>1.2</v>
      </c>
      <c r="AF15" s="10" t="str">
        <f t="shared" si="2"/>
        <v>І ур</v>
      </c>
      <c r="AG15" s="6">
        <f t="shared" si="3"/>
        <v>27</v>
      </c>
      <c r="AH15" s="8">
        <f t="shared" si="13"/>
        <v>1.35</v>
      </c>
      <c r="AI15" s="10" t="str">
        <f t="shared" si="4"/>
        <v>І ур</v>
      </c>
    </row>
    <row r="16" spans="1:36" x14ac:dyDescent="0.25">
      <c r="B16" s="1">
        <v>8</v>
      </c>
      <c r="C16" s="1" t="s">
        <v>141</v>
      </c>
      <c r="D16" s="1">
        <v>1</v>
      </c>
      <c r="E16" s="1">
        <v>2</v>
      </c>
      <c r="F16" s="1">
        <v>1</v>
      </c>
      <c r="G16" s="1">
        <v>1</v>
      </c>
      <c r="H16" s="5">
        <f t="shared" si="5"/>
        <v>5</v>
      </c>
      <c r="I16" s="7">
        <f t="shared" si="6"/>
        <v>1.25</v>
      </c>
      <c r="J16" s="10" t="str">
        <f t="shared" si="7"/>
        <v>І ур</v>
      </c>
      <c r="K16" s="1">
        <v>1</v>
      </c>
      <c r="L16" s="1">
        <v>2</v>
      </c>
      <c r="M16" s="1">
        <v>1</v>
      </c>
      <c r="N16" s="1">
        <v>2</v>
      </c>
      <c r="O16" s="1">
        <v>1</v>
      </c>
      <c r="P16" s="1">
        <v>2</v>
      </c>
      <c r="Q16" s="1">
        <v>1</v>
      </c>
      <c r="R16" s="1">
        <v>1</v>
      </c>
      <c r="S16" s="1">
        <v>1</v>
      </c>
      <c r="T16" s="1">
        <v>2</v>
      </c>
      <c r="U16" s="1">
        <v>1</v>
      </c>
      <c r="V16" s="5">
        <f t="shared" si="8"/>
        <v>15</v>
      </c>
      <c r="W16" s="7">
        <f t="shared" si="9"/>
        <v>1.3636363636363635</v>
      </c>
      <c r="X16" s="10" t="str">
        <f t="shared" si="10"/>
        <v>І ур</v>
      </c>
      <c r="Y16" s="1">
        <v>2</v>
      </c>
      <c r="Z16" s="1">
        <v>1</v>
      </c>
      <c r="AA16" s="1">
        <v>2</v>
      </c>
      <c r="AB16" s="1">
        <v>1</v>
      </c>
      <c r="AC16" s="1">
        <v>1</v>
      </c>
      <c r="AD16" s="5">
        <f t="shared" si="11"/>
        <v>7</v>
      </c>
      <c r="AE16" s="7">
        <f t="shared" si="12"/>
        <v>1.4</v>
      </c>
      <c r="AF16" s="10" t="str">
        <f t="shared" si="2"/>
        <v>І ур</v>
      </c>
      <c r="AG16" s="6">
        <f t="shared" si="3"/>
        <v>27</v>
      </c>
      <c r="AH16" s="8">
        <f t="shared" si="13"/>
        <v>1.35</v>
      </c>
      <c r="AI16" s="10" t="str">
        <f t="shared" si="4"/>
        <v>І ур</v>
      </c>
    </row>
    <row r="17" spans="2:35" x14ac:dyDescent="0.25">
      <c r="B17" s="1">
        <v>9</v>
      </c>
      <c r="C17" s="1" t="s">
        <v>140</v>
      </c>
      <c r="D17" s="1">
        <v>3</v>
      </c>
      <c r="E17" s="1">
        <v>3</v>
      </c>
      <c r="F17" s="1">
        <v>3</v>
      </c>
      <c r="G17" s="1">
        <v>2</v>
      </c>
      <c r="H17" s="5">
        <f t="shared" si="5"/>
        <v>11</v>
      </c>
      <c r="I17" s="7">
        <f t="shared" si="6"/>
        <v>2.75</v>
      </c>
      <c r="J17" s="10" t="str">
        <f t="shared" si="7"/>
        <v>ІІІ ур</v>
      </c>
      <c r="K17" s="1">
        <v>3</v>
      </c>
      <c r="L17" s="1">
        <v>2</v>
      </c>
      <c r="M17" s="1">
        <v>3</v>
      </c>
      <c r="N17" s="1">
        <v>2</v>
      </c>
      <c r="O17" s="1">
        <v>3</v>
      </c>
      <c r="P17" s="1">
        <v>3</v>
      </c>
      <c r="Q17" s="1">
        <v>3</v>
      </c>
      <c r="R17" s="1">
        <v>2</v>
      </c>
      <c r="S17" s="1">
        <v>2</v>
      </c>
      <c r="T17" s="1">
        <v>3</v>
      </c>
      <c r="U17" s="1">
        <v>3</v>
      </c>
      <c r="V17" s="5">
        <f t="shared" si="8"/>
        <v>29</v>
      </c>
      <c r="W17" s="7">
        <f t="shared" si="9"/>
        <v>2.6363636363636362</v>
      </c>
      <c r="X17" s="10" t="str">
        <f t="shared" si="10"/>
        <v>ІІІ ур</v>
      </c>
      <c r="Y17" s="1">
        <v>2</v>
      </c>
      <c r="Z17" s="1">
        <v>3</v>
      </c>
      <c r="AA17" s="1">
        <v>3</v>
      </c>
      <c r="AB17" s="1">
        <v>2</v>
      </c>
      <c r="AC17" s="1">
        <v>3</v>
      </c>
      <c r="AD17" s="5">
        <f t="shared" si="11"/>
        <v>13</v>
      </c>
      <c r="AE17" s="7">
        <f t="shared" si="12"/>
        <v>2.6</v>
      </c>
      <c r="AF17" s="10" t="str">
        <f t="shared" si="2"/>
        <v>ІІІ ур</v>
      </c>
      <c r="AG17" s="6">
        <f t="shared" si="3"/>
        <v>53</v>
      </c>
      <c r="AH17" s="8">
        <f t="shared" si="13"/>
        <v>2.65</v>
      </c>
      <c r="AI17" s="10" t="str">
        <f t="shared" si="4"/>
        <v>ІІІ ур</v>
      </c>
    </row>
    <row r="18" spans="2:35" x14ac:dyDescent="0.25">
      <c r="B18" s="1">
        <v>10</v>
      </c>
      <c r="C18" s="1" t="s">
        <v>139</v>
      </c>
      <c r="D18" s="1">
        <v>2</v>
      </c>
      <c r="E18" s="1">
        <v>3</v>
      </c>
      <c r="F18" s="1">
        <v>2</v>
      </c>
      <c r="G18" s="1">
        <v>2</v>
      </c>
      <c r="H18" s="5">
        <f t="shared" si="5"/>
        <v>9</v>
      </c>
      <c r="I18" s="7">
        <f t="shared" si="6"/>
        <v>2.25</v>
      </c>
      <c r="J18" s="10" t="str">
        <f t="shared" si="7"/>
        <v>ІІ ур</v>
      </c>
      <c r="K18" s="1">
        <v>2</v>
      </c>
      <c r="L18" s="1">
        <v>3</v>
      </c>
      <c r="M18" s="1">
        <v>2</v>
      </c>
      <c r="N18" s="1">
        <v>3</v>
      </c>
      <c r="O18" s="1">
        <v>2</v>
      </c>
      <c r="P18" s="1">
        <v>3</v>
      </c>
      <c r="Q18" s="1">
        <v>1</v>
      </c>
      <c r="R18" s="1">
        <v>2</v>
      </c>
      <c r="S18" s="1">
        <v>2</v>
      </c>
      <c r="T18" s="1">
        <v>3</v>
      </c>
      <c r="U18" s="1">
        <v>2</v>
      </c>
      <c r="V18" s="5">
        <f t="shared" si="8"/>
        <v>25</v>
      </c>
      <c r="W18" s="7">
        <f t="shared" si="9"/>
        <v>2.2727272727272729</v>
      </c>
      <c r="X18" s="10" t="str">
        <f t="shared" si="10"/>
        <v>ІІ ур</v>
      </c>
      <c r="Y18" s="1">
        <v>2</v>
      </c>
      <c r="Z18" s="1">
        <v>3</v>
      </c>
      <c r="AA18" s="1">
        <v>2</v>
      </c>
      <c r="AB18" s="1">
        <v>2</v>
      </c>
      <c r="AC18" s="1">
        <v>2</v>
      </c>
      <c r="AD18" s="5">
        <f t="shared" si="11"/>
        <v>11</v>
      </c>
      <c r="AE18" s="7">
        <f t="shared" si="12"/>
        <v>2.2000000000000002</v>
      </c>
      <c r="AF18" s="10" t="str">
        <f t="shared" si="2"/>
        <v>ІІ ур</v>
      </c>
      <c r="AG18" s="6">
        <f t="shared" si="3"/>
        <v>45</v>
      </c>
      <c r="AH18" s="8">
        <f t="shared" si="13"/>
        <v>2.25</v>
      </c>
      <c r="AI18" s="10" t="str">
        <f t="shared" si="4"/>
        <v>ІІ ур</v>
      </c>
    </row>
    <row r="19" spans="2:35" x14ac:dyDescent="0.25">
      <c r="B19" s="1">
        <v>11</v>
      </c>
      <c r="C19" s="1" t="s">
        <v>138</v>
      </c>
      <c r="D19" s="1">
        <v>1</v>
      </c>
      <c r="E19" s="1">
        <v>2</v>
      </c>
      <c r="F19" s="1">
        <v>1</v>
      </c>
      <c r="G19" s="1">
        <v>2</v>
      </c>
      <c r="H19" s="5">
        <f t="shared" si="5"/>
        <v>6</v>
      </c>
      <c r="I19" s="7">
        <f t="shared" si="6"/>
        <v>1.5</v>
      </c>
      <c r="J19" s="10" t="str">
        <f t="shared" si="7"/>
        <v>І ур</v>
      </c>
      <c r="K19" s="1">
        <v>1</v>
      </c>
      <c r="L19" s="1">
        <v>2</v>
      </c>
      <c r="M19" s="1">
        <v>1</v>
      </c>
      <c r="N19" s="1">
        <v>2</v>
      </c>
      <c r="O19" s="1">
        <v>1</v>
      </c>
      <c r="P19" s="1">
        <v>1</v>
      </c>
      <c r="Q19" s="1">
        <v>1</v>
      </c>
      <c r="R19" s="1">
        <v>2</v>
      </c>
      <c r="S19" s="1">
        <v>1</v>
      </c>
      <c r="T19" s="1">
        <v>2</v>
      </c>
      <c r="U19" s="1">
        <v>1</v>
      </c>
      <c r="V19" s="5">
        <f t="shared" si="8"/>
        <v>15</v>
      </c>
      <c r="W19" s="7">
        <f t="shared" si="9"/>
        <v>1.3636363636363635</v>
      </c>
      <c r="X19" s="10" t="str">
        <f t="shared" si="10"/>
        <v>І ур</v>
      </c>
      <c r="Y19" s="1">
        <v>1</v>
      </c>
      <c r="Z19" s="1">
        <v>2</v>
      </c>
      <c r="AA19" s="1">
        <v>1</v>
      </c>
      <c r="AB19" s="1">
        <v>2</v>
      </c>
      <c r="AC19" s="1">
        <v>1</v>
      </c>
      <c r="AD19" s="5">
        <f t="shared" si="11"/>
        <v>7</v>
      </c>
      <c r="AE19" s="7">
        <f t="shared" si="12"/>
        <v>1.4</v>
      </c>
      <c r="AF19" s="10" t="str">
        <f t="shared" si="2"/>
        <v>І ур</v>
      </c>
      <c r="AG19" s="6">
        <f t="shared" si="3"/>
        <v>28</v>
      </c>
      <c r="AH19" s="8">
        <f t="shared" si="13"/>
        <v>1.4</v>
      </c>
      <c r="AI19" s="10" t="str">
        <f t="shared" si="4"/>
        <v>І ур</v>
      </c>
    </row>
    <row r="20" spans="2:35" x14ac:dyDescent="0.25">
      <c r="B20" s="1">
        <v>12</v>
      </c>
      <c r="C20" s="1" t="s">
        <v>137</v>
      </c>
      <c r="D20" s="1">
        <v>3</v>
      </c>
      <c r="E20" s="1">
        <v>2</v>
      </c>
      <c r="F20" s="1">
        <v>3</v>
      </c>
      <c r="G20" s="1">
        <v>3</v>
      </c>
      <c r="H20" s="5">
        <f t="shared" si="5"/>
        <v>11</v>
      </c>
      <c r="I20" s="7">
        <f t="shared" si="6"/>
        <v>2.75</v>
      </c>
      <c r="J20" s="10" t="str">
        <f t="shared" si="7"/>
        <v>ІІІ ур</v>
      </c>
      <c r="K20" s="1">
        <v>3</v>
      </c>
      <c r="L20" s="1">
        <v>2</v>
      </c>
      <c r="M20" s="1">
        <v>3</v>
      </c>
      <c r="N20" s="1">
        <v>2</v>
      </c>
      <c r="O20" s="1">
        <v>3</v>
      </c>
      <c r="P20" s="1">
        <v>3</v>
      </c>
      <c r="Q20" s="1">
        <v>2</v>
      </c>
      <c r="R20" s="1">
        <v>3</v>
      </c>
      <c r="S20" s="1">
        <v>3</v>
      </c>
      <c r="T20" s="1">
        <v>3</v>
      </c>
      <c r="U20" s="1">
        <v>3</v>
      </c>
      <c r="V20" s="5">
        <f t="shared" si="8"/>
        <v>30</v>
      </c>
      <c r="W20" s="7">
        <f t="shared" si="9"/>
        <v>2.7272727272727271</v>
      </c>
      <c r="X20" s="10" t="str">
        <f t="shared" si="10"/>
        <v>ІІІ ур</v>
      </c>
      <c r="Y20" s="1">
        <v>3</v>
      </c>
      <c r="Z20" s="1">
        <v>2</v>
      </c>
      <c r="AA20" s="1">
        <v>3</v>
      </c>
      <c r="AB20" s="1">
        <v>3</v>
      </c>
      <c r="AC20" s="1">
        <v>3</v>
      </c>
      <c r="AD20" s="5">
        <f t="shared" si="11"/>
        <v>14</v>
      </c>
      <c r="AE20" s="7">
        <f t="shared" si="12"/>
        <v>2.8</v>
      </c>
      <c r="AF20" s="10" t="str">
        <f t="shared" si="2"/>
        <v>ІІІ ур</v>
      </c>
      <c r="AG20" s="6">
        <f t="shared" si="3"/>
        <v>55</v>
      </c>
      <c r="AH20" s="8">
        <f t="shared" si="13"/>
        <v>2.75</v>
      </c>
      <c r="AI20" s="10" t="str">
        <f t="shared" si="4"/>
        <v>ІІІ ур</v>
      </c>
    </row>
    <row r="21" spans="2:35" x14ac:dyDescent="0.25">
      <c r="B21" s="1">
        <v>13</v>
      </c>
      <c r="C21" s="1" t="s">
        <v>136</v>
      </c>
      <c r="D21" s="1">
        <v>2</v>
      </c>
      <c r="E21" s="1">
        <v>1</v>
      </c>
      <c r="F21" s="1">
        <v>1</v>
      </c>
      <c r="G21" s="1">
        <v>1</v>
      </c>
      <c r="H21" s="5">
        <f t="shared" si="5"/>
        <v>5</v>
      </c>
      <c r="I21" s="7">
        <f t="shared" si="6"/>
        <v>1.25</v>
      </c>
      <c r="J21" s="10" t="str">
        <f t="shared" si="7"/>
        <v>І ур</v>
      </c>
      <c r="K21" s="1">
        <v>1</v>
      </c>
      <c r="L21" s="1">
        <v>2</v>
      </c>
      <c r="M21" s="1">
        <v>1</v>
      </c>
      <c r="N21" s="1">
        <v>1</v>
      </c>
      <c r="O21" s="1">
        <v>2</v>
      </c>
      <c r="P21" s="1">
        <v>1</v>
      </c>
      <c r="Q21" s="1">
        <v>2</v>
      </c>
      <c r="R21" s="1">
        <v>1</v>
      </c>
      <c r="S21" s="1">
        <v>2</v>
      </c>
      <c r="T21" s="1">
        <v>1</v>
      </c>
      <c r="U21" s="1">
        <v>1</v>
      </c>
      <c r="V21" s="5">
        <f t="shared" si="8"/>
        <v>15</v>
      </c>
      <c r="W21" s="7">
        <f t="shared" si="9"/>
        <v>1.3636363636363635</v>
      </c>
      <c r="X21" s="10" t="str">
        <f t="shared" si="10"/>
        <v>І ур</v>
      </c>
      <c r="Y21" s="1">
        <v>1</v>
      </c>
      <c r="Z21" s="1">
        <v>2</v>
      </c>
      <c r="AA21" s="1">
        <v>1</v>
      </c>
      <c r="AB21" s="1">
        <v>1</v>
      </c>
      <c r="AC21" s="1">
        <v>1</v>
      </c>
      <c r="AD21" s="5">
        <f t="shared" si="11"/>
        <v>6</v>
      </c>
      <c r="AE21" s="7">
        <f t="shared" si="12"/>
        <v>1.2</v>
      </c>
      <c r="AF21" s="10" t="str">
        <f t="shared" si="2"/>
        <v>І ур</v>
      </c>
      <c r="AG21" s="6">
        <f t="shared" si="3"/>
        <v>26</v>
      </c>
      <c r="AH21" s="8">
        <f t="shared" si="13"/>
        <v>1.3</v>
      </c>
      <c r="AI21" s="10" t="str">
        <f t="shared" si="4"/>
        <v>І ур</v>
      </c>
    </row>
    <row r="22" spans="2:35" x14ac:dyDescent="0.25">
      <c r="B22" s="1">
        <v>14</v>
      </c>
      <c r="C22" s="1" t="s">
        <v>135</v>
      </c>
      <c r="D22" s="1">
        <v>2</v>
      </c>
      <c r="E22" s="1">
        <v>3</v>
      </c>
      <c r="F22" s="1">
        <v>2</v>
      </c>
      <c r="G22" s="1">
        <v>2</v>
      </c>
      <c r="H22" s="5">
        <v>6</v>
      </c>
      <c r="I22" s="7">
        <f t="shared" si="6"/>
        <v>2.25</v>
      </c>
      <c r="J22" s="10" t="str">
        <f t="shared" si="7"/>
        <v>ІІ ур</v>
      </c>
      <c r="K22" s="1">
        <v>2</v>
      </c>
      <c r="L22" s="1">
        <v>3</v>
      </c>
      <c r="M22" s="1">
        <v>1</v>
      </c>
      <c r="N22" s="1">
        <v>2</v>
      </c>
      <c r="O22" s="1">
        <v>1</v>
      </c>
      <c r="P22" s="1">
        <v>3</v>
      </c>
      <c r="Q22" s="1">
        <v>2</v>
      </c>
      <c r="R22" s="1">
        <v>2</v>
      </c>
      <c r="S22" s="1">
        <v>1</v>
      </c>
      <c r="T22" s="1">
        <v>2</v>
      </c>
      <c r="U22" s="1">
        <v>2</v>
      </c>
      <c r="V22" s="5">
        <v>21</v>
      </c>
      <c r="W22" s="7">
        <f t="shared" si="9"/>
        <v>1.9090909090909092</v>
      </c>
      <c r="X22" s="10" t="str">
        <f t="shared" si="10"/>
        <v>ІІ ур</v>
      </c>
      <c r="Y22" s="1">
        <v>2</v>
      </c>
      <c r="Z22" s="1">
        <v>3</v>
      </c>
      <c r="AA22" s="1">
        <v>1</v>
      </c>
      <c r="AB22" s="1">
        <v>2</v>
      </c>
      <c r="AC22" s="1">
        <v>2</v>
      </c>
      <c r="AD22" s="5">
        <f t="shared" si="11"/>
        <v>10</v>
      </c>
      <c r="AE22" s="7">
        <f t="shared" si="12"/>
        <v>2</v>
      </c>
      <c r="AF22" s="10" t="str">
        <f t="shared" si="2"/>
        <v>ІІ ур</v>
      </c>
      <c r="AG22" s="6">
        <f t="shared" si="3"/>
        <v>37</v>
      </c>
      <c r="AH22" s="8">
        <f t="shared" si="13"/>
        <v>1.85</v>
      </c>
      <c r="AI22" s="10" t="str">
        <f t="shared" si="4"/>
        <v>ІІ ур</v>
      </c>
    </row>
    <row r="23" spans="2:35" x14ac:dyDescent="0.25">
      <c r="B23" s="1">
        <v>15</v>
      </c>
      <c r="C23" s="1" t="s">
        <v>134</v>
      </c>
      <c r="D23" s="1">
        <v>1</v>
      </c>
      <c r="E23" s="1">
        <v>2</v>
      </c>
      <c r="F23" s="1">
        <v>1</v>
      </c>
      <c r="G23" s="1">
        <v>2</v>
      </c>
      <c r="H23" s="5">
        <f t="shared" si="5"/>
        <v>6</v>
      </c>
      <c r="I23" s="7">
        <f t="shared" si="6"/>
        <v>1.5</v>
      </c>
      <c r="J23" s="10" t="str">
        <f t="shared" si="7"/>
        <v>І ур</v>
      </c>
      <c r="K23" s="1">
        <v>1</v>
      </c>
      <c r="L23" s="1">
        <v>2</v>
      </c>
      <c r="M23" s="1">
        <v>1</v>
      </c>
      <c r="N23" s="1">
        <v>1</v>
      </c>
      <c r="O23" s="1">
        <v>2</v>
      </c>
      <c r="P23" s="1">
        <v>2</v>
      </c>
      <c r="Q23" s="1">
        <v>1</v>
      </c>
      <c r="R23" s="1">
        <v>2</v>
      </c>
      <c r="S23" s="1">
        <v>1</v>
      </c>
      <c r="T23" s="1">
        <v>2</v>
      </c>
      <c r="U23" s="1">
        <v>1</v>
      </c>
      <c r="V23" s="5">
        <f t="shared" si="8"/>
        <v>16</v>
      </c>
      <c r="W23" s="7">
        <f t="shared" si="9"/>
        <v>1.4545454545454546</v>
      </c>
      <c r="X23" s="10" t="str">
        <f t="shared" si="10"/>
        <v>І ур</v>
      </c>
      <c r="Y23" s="1">
        <v>1</v>
      </c>
      <c r="Z23" s="1">
        <v>1</v>
      </c>
      <c r="AA23" s="1">
        <v>2</v>
      </c>
      <c r="AB23" s="1">
        <v>1</v>
      </c>
      <c r="AC23" s="1">
        <v>2</v>
      </c>
      <c r="AD23" s="5">
        <f t="shared" si="11"/>
        <v>7</v>
      </c>
      <c r="AE23" s="7">
        <f t="shared" si="12"/>
        <v>1.4</v>
      </c>
      <c r="AF23" s="10" t="str">
        <f t="shared" si="2"/>
        <v>І ур</v>
      </c>
      <c r="AG23" s="6">
        <f t="shared" si="3"/>
        <v>29</v>
      </c>
      <c r="AH23" s="8">
        <f t="shared" si="13"/>
        <v>1.45</v>
      </c>
      <c r="AI23" s="10" t="str">
        <f t="shared" si="4"/>
        <v>І ур</v>
      </c>
    </row>
    <row r="24" spans="2:35" x14ac:dyDescent="0.25">
      <c r="B24" s="1">
        <v>16</v>
      </c>
      <c r="C24" s="1" t="s">
        <v>133</v>
      </c>
      <c r="D24" s="1">
        <v>2</v>
      </c>
      <c r="E24" s="1">
        <v>3</v>
      </c>
      <c r="F24" s="1">
        <v>2</v>
      </c>
      <c r="G24" s="1">
        <v>3</v>
      </c>
      <c r="H24" s="5">
        <f t="shared" si="5"/>
        <v>10</v>
      </c>
      <c r="I24" s="7">
        <f t="shared" si="6"/>
        <v>2.5</v>
      </c>
      <c r="J24" s="10" t="str">
        <f t="shared" si="7"/>
        <v>ІІ ур</v>
      </c>
      <c r="K24" s="1">
        <v>2</v>
      </c>
      <c r="L24" s="1">
        <v>3</v>
      </c>
      <c r="M24" s="1">
        <v>2</v>
      </c>
      <c r="N24" s="1">
        <v>3</v>
      </c>
      <c r="O24" s="1">
        <v>2</v>
      </c>
      <c r="P24" s="1">
        <v>2</v>
      </c>
      <c r="Q24" s="1">
        <v>2</v>
      </c>
      <c r="R24" s="1">
        <v>2</v>
      </c>
      <c r="S24" s="1">
        <v>2</v>
      </c>
      <c r="T24" s="1">
        <v>2</v>
      </c>
      <c r="U24" s="1">
        <v>3</v>
      </c>
      <c r="V24" s="5">
        <f t="shared" si="8"/>
        <v>25</v>
      </c>
      <c r="W24" s="7">
        <f t="shared" si="9"/>
        <v>2.2727272727272729</v>
      </c>
      <c r="X24" s="10" t="str">
        <f t="shared" si="10"/>
        <v>ІІ ур</v>
      </c>
      <c r="Y24" s="1">
        <v>2</v>
      </c>
      <c r="Z24" s="1">
        <v>3</v>
      </c>
      <c r="AA24" s="1">
        <v>2</v>
      </c>
      <c r="AB24" s="1">
        <v>2</v>
      </c>
      <c r="AC24" s="1">
        <v>2</v>
      </c>
      <c r="AD24" s="5">
        <f t="shared" si="11"/>
        <v>11</v>
      </c>
      <c r="AE24" s="7">
        <f t="shared" si="12"/>
        <v>2.2000000000000002</v>
      </c>
      <c r="AF24" s="10" t="str">
        <f t="shared" si="2"/>
        <v>ІІ ур</v>
      </c>
      <c r="AG24" s="6">
        <f t="shared" si="3"/>
        <v>46</v>
      </c>
      <c r="AH24" s="8">
        <f t="shared" si="13"/>
        <v>2.2999999999999998</v>
      </c>
      <c r="AI24" s="10" t="str">
        <f t="shared" si="4"/>
        <v>ІІ ур</v>
      </c>
    </row>
    <row r="25" spans="2:35" x14ac:dyDescent="0.25">
      <c r="B25" s="1">
        <v>17</v>
      </c>
      <c r="C25" s="1" t="s">
        <v>132</v>
      </c>
      <c r="D25" s="1">
        <v>2</v>
      </c>
      <c r="E25" s="1">
        <v>1</v>
      </c>
      <c r="F25" s="1">
        <v>1</v>
      </c>
      <c r="G25" s="1">
        <v>2</v>
      </c>
      <c r="H25" s="5">
        <f t="shared" si="5"/>
        <v>6</v>
      </c>
      <c r="I25" s="7">
        <f t="shared" si="6"/>
        <v>1.5</v>
      </c>
      <c r="J25" s="10" t="str">
        <f t="shared" si="7"/>
        <v>І ур</v>
      </c>
      <c r="K25" s="1">
        <v>2</v>
      </c>
      <c r="L25" s="1">
        <v>1</v>
      </c>
      <c r="M25" s="1">
        <v>1</v>
      </c>
      <c r="N25" s="1">
        <v>2</v>
      </c>
      <c r="O25" s="1">
        <v>1</v>
      </c>
      <c r="P25" s="1">
        <v>2</v>
      </c>
      <c r="Q25" s="1">
        <v>1</v>
      </c>
      <c r="R25" s="1">
        <v>1</v>
      </c>
      <c r="S25" s="1">
        <v>1</v>
      </c>
      <c r="T25" s="1">
        <v>2</v>
      </c>
      <c r="U25" s="1">
        <v>1</v>
      </c>
      <c r="V25" s="5">
        <v>15</v>
      </c>
      <c r="W25" s="7">
        <f t="shared" si="9"/>
        <v>1.3636363636363635</v>
      </c>
      <c r="X25" s="10" t="str">
        <f t="shared" si="10"/>
        <v>І ур</v>
      </c>
      <c r="Y25" s="1">
        <v>1</v>
      </c>
      <c r="Z25" s="1">
        <v>2</v>
      </c>
      <c r="AA25" s="1">
        <v>1</v>
      </c>
      <c r="AB25" s="1">
        <v>1</v>
      </c>
      <c r="AC25" s="1">
        <v>1</v>
      </c>
      <c r="AD25" s="5">
        <f t="shared" si="11"/>
        <v>6</v>
      </c>
      <c r="AE25" s="7">
        <f t="shared" si="12"/>
        <v>1.2</v>
      </c>
      <c r="AF25" s="10" t="str">
        <f t="shared" si="2"/>
        <v>І ур</v>
      </c>
      <c r="AG25" s="6">
        <f t="shared" si="3"/>
        <v>27</v>
      </c>
      <c r="AH25" s="8">
        <f t="shared" si="13"/>
        <v>1.35</v>
      </c>
      <c r="AI25" s="10" t="str">
        <f t="shared" si="4"/>
        <v>І ур</v>
      </c>
    </row>
    <row r="26" spans="2:35" x14ac:dyDescent="0.25">
      <c r="B26" s="1">
        <v>18</v>
      </c>
      <c r="C26" s="1" t="s">
        <v>131</v>
      </c>
      <c r="D26" s="1">
        <v>2</v>
      </c>
      <c r="E26" s="1">
        <v>2</v>
      </c>
      <c r="F26" s="1">
        <v>3</v>
      </c>
      <c r="G26" s="1">
        <v>2</v>
      </c>
      <c r="H26" s="5">
        <f t="shared" si="5"/>
        <v>9</v>
      </c>
      <c r="I26" s="7">
        <f t="shared" si="6"/>
        <v>2.25</v>
      </c>
      <c r="J26" s="10" t="str">
        <f t="shared" si="7"/>
        <v>ІІ ур</v>
      </c>
      <c r="K26" s="1">
        <v>2</v>
      </c>
      <c r="L26" s="1">
        <v>2</v>
      </c>
      <c r="M26" s="1">
        <v>2</v>
      </c>
      <c r="N26" s="1">
        <v>2</v>
      </c>
      <c r="O26" s="1">
        <v>3</v>
      </c>
      <c r="P26" s="1">
        <v>2</v>
      </c>
      <c r="Q26" s="1">
        <v>1</v>
      </c>
      <c r="R26" s="1">
        <v>3</v>
      </c>
      <c r="S26" s="1">
        <v>2</v>
      </c>
      <c r="T26" s="1">
        <v>2</v>
      </c>
      <c r="U26" s="1">
        <v>2</v>
      </c>
      <c r="V26" s="5">
        <f t="shared" si="8"/>
        <v>23</v>
      </c>
      <c r="W26" s="7">
        <f t="shared" si="9"/>
        <v>2.0909090909090908</v>
      </c>
      <c r="X26" s="10" t="str">
        <f t="shared" si="10"/>
        <v>ІІ ур</v>
      </c>
      <c r="Y26" s="1">
        <v>2</v>
      </c>
      <c r="Z26" s="1">
        <v>3</v>
      </c>
      <c r="AA26" s="1">
        <v>1</v>
      </c>
      <c r="AB26" s="1">
        <v>2</v>
      </c>
      <c r="AC26" s="1">
        <v>2</v>
      </c>
      <c r="AD26" s="5">
        <f t="shared" si="11"/>
        <v>10</v>
      </c>
      <c r="AE26" s="7">
        <f t="shared" si="12"/>
        <v>2</v>
      </c>
      <c r="AF26" s="10" t="str">
        <f t="shared" si="2"/>
        <v>ІІ ур</v>
      </c>
      <c r="AG26" s="6">
        <f t="shared" si="3"/>
        <v>42</v>
      </c>
      <c r="AH26" s="8">
        <f t="shared" si="13"/>
        <v>2.1</v>
      </c>
      <c r="AI26" s="10" t="str">
        <f t="shared" si="4"/>
        <v>ІІ ур</v>
      </c>
    </row>
    <row r="27" spans="2:35" x14ac:dyDescent="0.25">
      <c r="B27" s="1">
        <v>19</v>
      </c>
      <c r="C27" s="1" t="s">
        <v>130</v>
      </c>
      <c r="D27" s="1">
        <v>1</v>
      </c>
      <c r="E27" s="1">
        <v>2</v>
      </c>
      <c r="F27" s="1">
        <v>1</v>
      </c>
      <c r="G27" s="1">
        <v>1</v>
      </c>
      <c r="H27" s="5">
        <f t="shared" si="5"/>
        <v>5</v>
      </c>
      <c r="I27" s="7">
        <f t="shared" si="6"/>
        <v>1.25</v>
      </c>
      <c r="J27" s="10" t="str">
        <f t="shared" si="7"/>
        <v>І ур</v>
      </c>
      <c r="K27" s="1">
        <v>1</v>
      </c>
      <c r="L27" s="1">
        <v>2</v>
      </c>
      <c r="M27" s="1">
        <v>1</v>
      </c>
      <c r="N27" s="1">
        <v>2</v>
      </c>
      <c r="O27" s="1">
        <v>1</v>
      </c>
      <c r="P27" s="1">
        <v>1</v>
      </c>
      <c r="Q27" s="1">
        <v>2</v>
      </c>
      <c r="R27" s="1">
        <v>1</v>
      </c>
      <c r="S27" s="1">
        <v>1</v>
      </c>
      <c r="T27" s="1">
        <v>2</v>
      </c>
      <c r="U27" s="1">
        <v>1</v>
      </c>
      <c r="V27" s="5">
        <f t="shared" si="8"/>
        <v>15</v>
      </c>
      <c r="W27" s="7">
        <f t="shared" si="9"/>
        <v>1.3636363636363635</v>
      </c>
      <c r="X27" s="10" t="str">
        <f t="shared" si="10"/>
        <v>І ур</v>
      </c>
      <c r="Y27" s="1">
        <v>1</v>
      </c>
      <c r="Z27" s="1">
        <v>2</v>
      </c>
      <c r="AA27" s="1">
        <v>1</v>
      </c>
      <c r="AB27" s="1">
        <v>1</v>
      </c>
      <c r="AC27" s="1">
        <v>1</v>
      </c>
      <c r="AD27" s="5">
        <f t="shared" si="11"/>
        <v>6</v>
      </c>
      <c r="AE27" s="7">
        <f t="shared" si="12"/>
        <v>1.2</v>
      </c>
      <c r="AF27" s="10" t="str">
        <f t="shared" si="2"/>
        <v>І ур</v>
      </c>
      <c r="AG27" s="6">
        <f t="shared" si="3"/>
        <v>26</v>
      </c>
      <c r="AH27" s="8">
        <f t="shared" si="13"/>
        <v>1.3</v>
      </c>
      <c r="AI27" s="10" t="str">
        <f t="shared" si="4"/>
        <v>І ур</v>
      </c>
    </row>
    <row r="28" spans="2:35" x14ac:dyDescent="0.25">
      <c r="B28" s="1">
        <v>20</v>
      </c>
      <c r="C28" s="1" t="s">
        <v>129</v>
      </c>
      <c r="D28" s="1">
        <v>2</v>
      </c>
      <c r="E28" s="1">
        <v>3</v>
      </c>
      <c r="F28" s="1">
        <v>3</v>
      </c>
      <c r="G28" s="1">
        <v>3</v>
      </c>
      <c r="H28" s="5">
        <f t="shared" si="5"/>
        <v>11</v>
      </c>
      <c r="I28" s="7">
        <f t="shared" si="6"/>
        <v>2.75</v>
      </c>
      <c r="J28" s="10" t="str">
        <f t="shared" si="7"/>
        <v>ІІІ ур</v>
      </c>
      <c r="K28" s="1">
        <v>2</v>
      </c>
      <c r="L28" s="1">
        <v>3</v>
      </c>
      <c r="M28" s="1">
        <v>2</v>
      </c>
      <c r="N28" s="1">
        <v>3</v>
      </c>
      <c r="O28" s="1">
        <v>3</v>
      </c>
      <c r="P28" s="1">
        <v>3</v>
      </c>
      <c r="Q28" s="1">
        <v>2</v>
      </c>
      <c r="R28" s="1">
        <v>3</v>
      </c>
      <c r="S28" s="1">
        <v>2</v>
      </c>
      <c r="T28" s="1">
        <v>3</v>
      </c>
      <c r="U28" s="1">
        <v>3</v>
      </c>
      <c r="V28" s="5">
        <f t="shared" si="8"/>
        <v>29</v>
      </c>
      <c r="W28" s="7">
        <f t="shared" si="9"/>
        <v>2.6363636363636362</v>
      </c>
      <c r="X28" s="10" t="str">
        <f t="shared" si="10"/>
        <v>ІІІ ур</v>
      </c>
      <c r="Y28" s="1">
        <v>2</v>
      </c>
      <c r="Z28" s="1">
        <v>3</v>
      </c>
      <c r="AA28" s="1">
        <v>2</v>
      </c>
      <c r="AB28" s="1">
        <v>3</v>
      </c>
      <c r="AC28" s="1">
        <v>3</v>
      </c>
      <c r="AD28" s="5">
        <f t="shared" si="11"/>
        <v>13</v>
      </c>
      <c r="AE28" s="7">
        <f t="shared" si="12"/>
        <v>2.6</v>
      </c>
      <c r="AF28" s="10" t="str">
        <f t="shared" si="2"/>
        <v>ІІІ ур</v>
      </c>
      <c r="AG28" s="6">
        <f t="shared" si="3"/>
        <v>53</v>
      </c>
      <c r="AH28" s="8">
        <f t="shared" si="13"/>
        <v>2.65</v>
      </c>
      <c r="AI28" s="10" t="str">
        <f t="shared" si="4"/>
        <v>ІІІ ур</v>
      </c>
    </row>
    <row r="29" spans="2:35" x14ac:dyDescent="0.25">
      <c r="B29" s="1">
        <v>21</v>
      </c>
      <c r="C29" s="1" t="s">
        <v>128</v>
      </c>
      <c r="D29" s="1">
        <v>1</v>
      </c>
      <c r="E29" s="1">
        <v>2</v>
      </c>
      <c r="F29" s="1">
        <v>1</v>
      </c>
      <c r="G29" s="1">
        <v>1</v>
      </c>
      <c r="H29" s="5">
        <f t="shared" si="5"/>
        <v>5</v>
      </c>
      <c r="I29" s="7">
        <f t="shared" si="6"/>
        <v>1.25</v>
      </c>
      <c r="J29" s="10" t="str">
        <f t="shared" si="7"/>
        <v>І ур</v>
      </c>
      <c r="K29" s="1">
        <v>1</v>
      </c>
      <c r="L29" s="1">
        <v>2</v>
      </c>
      <c r="M29" s="1">
        <v>1</v>
      </c>
      <c r="N29" s="1">
        <v>2</v>
      </c>
      <c r="O29" s="1">
        <v>1</v>
      </c>
      <c r="P29" s="1">
        <v>2</v>
      </c>
      <c r="Q29" s="1">
        <v>1</v>
      </c>
      <c r="R29" s="1">
        <v>1</v>
      </c>
      <c r="S29" s="1">
        <v>1</v>
      </c>
      <c r="T29" s="1">
        <v>2</v>
      </c>
      <c r="U29" s="1">
        <v>1</v>
      </c>
      <c r="V29" s="5">
        <f t="shared" si="8"/>
        <v>15</v>
      </c>
      <c r="W29" s="7">
        <f t="shared" si="9"/>
        <v>1.3636363636363635</v>
      </c>
      <c r="X29" s="10" t="str">
        <f t="shared" si="10"/>
        <v>І ур</v>
      </c>
      <c r="Y29" s="1">
        <v>1</v>
      </c>
      <c r="Z29" s="1">
        <v>2</v>
      </c>
      <c r="AA29" s="1">
        <v>1</v>
      </c>
      <c r="AB29" s="1">
        <v>2</v>
      </c>
      <c r="AC29" s="1">
        <v>1</v>
      </c>
      <c r="AD29" s="5">
        <f t="shared" si="11"/>
        <v>7</v>
      </c>
      <c r="AE29" s="7">
        <f t="shared" si="12"/>
        <v>1.4</v>
      </c>
      <c r="AF29" s="10" t="str">
        <f t="shared" si="2"/>
        <v>І ур</v>
      </c>
      <c r="AG29" s="6">
        <f t="shared" si="3"/>
        <v>27</v>
      </c>
      <c r="AH29" s="8">
        <f t="shared" si="13"/>
        <v>1.35</v>
      </c>
      <c r="AI29" s="10" t="str">
        <f t="shared" si="4"/>
        <v>І ур</v>
      </c>
    </row>
    <row r="30" spans="2:35" x14ac:dyDescent="0.25">
      <c r="B30" s="1">
        <v>22</v>
      </c>
      <c r="C30" s="1" t="s">
        <v>127</v>
      </c>
      <c r="D30" s="1">
        <v>2</v>
      </c>
      <c r="E30" s="1">
        <v>1</v>
      </c>
      <c r="F30" s="1">
        <v>1</v>
      </c>
      <c r="G30" s="1">
        <v>1</v>
      </c>
      <c r="H30" s="5">
        <f t="shared" si="5"/>
        <v>5</v>
      </c>
      <c r="I30" s="7">
        <f t="shared" si="6"/>
        <v>1.25</v>
      </c>
      <c r="J30" s="10" t="str">
        <f t="shared" si="7"/>
        <v>І ур</v>
      </c>
      <c r="K30" s="1">
        <v>1</v>
      </c>
      <c r="L30" s="1">
        <v>2</v>
      </c>
      <c r="M30" s="1">
        <v>1</v>
      </c>
      <c r="N30" s="1">
        <v>1</v>
      </c>
      <c r="O30" s="1">
        <v>2</v>
      </c>
      <c r="P30" s="1">
        <v>1</v>
      </c>
      <c r="Q30" s="1">
        <v>2</v>
      </c>
      <c r="R30" s="1">
        <v>1</v>
      </c>
      <c r="S30" s="1">
        <v>2</v>
      </c>
      <c r="T30" s="1">
        <v>1</v>
      </c>
      <c r="U30" s="1">
        <v>1</v>
      </c>
      <c r="V30" s="5">
        <f t="shared" si="8"/>
        <v>15</v>
      </c>
      <c r="W30" s="7">
        <f t="shared" si="9"/>
        <v>1.3636363636363635</v>
      </c>
      <c r="X30" s="10" t="str">
        <f t="shared" si="10"/>
        <v>І ур</v>
      </c>
      <c r="Y30" s="1">
        <v>1</v>
      </c>
      <c r="Z30" s="1">
        <v>2</v>
      </c>
      <c r="AA30" s="1">
        <v>1</v>
      </c>
      <c r="AB30" s="1">
        <v>2</v>
      </c>
      <c r="AC30" s="1">
        <v>1</v>
      </c>
      <c r="AD30" s="5">
        <f t="shared" si="11"/>
        <v>7</v>
      </c>
      <c r="AE30" s="7">
        <f t="shared" si="12"/>
        <v>1.4</v>
      </c>
      <c r="AF30" s="10" t="str">
        <f t="shared" si="2"/>
        <v>І ур</v>
      </c>
      <c r="AG30" s="6">
        <f t="shared" si="3"/>
        <v>27</v>
      </c>
      <c r="AH30" s="8">
        <f t="shared" si="13"/>
        <v>1.35</v>
      </c>
      <c r="AI30" s="10" t="str">
        <f t="shared" si="4"/>
        <v>І ур</v>
      </c>
    </row>
    <row r="31" spans="2:35" x14ac:dyDescent="0.25">
      <c r="B31" s="1">
        <v>23</v>
      </c>
      <c r="C31" s="1" t="s">
        <v>126</v>
      </c>
      <c r="D31" s="1">
        <v>1</v>
      </c>
      <c r="E31" s="1">
        <v>2</v>
      </c>
      <c r="F31" s="1">
        <v>1</v>
      </c>
      <c r="G31" s="1">
        <v>1</v>
      </c>
      <c r="H31" s="5">
        <f t="shared" si="5"/>
        <v>5</v>
      </c>
      <c r="I31" s="7">
        <f t="shared" si="6"/>
        <v>1.25</v>
      </c>
      <c r="J31" s="10" t="str">
        <f t="shared" si="7"/>
        <v>І ур</v>
      </c>
      <c r="K31" s="1">
        <v>1</v>
      </c>
      <c r="L31" s="1">
        <v>2</v>
      </c>
      <c r="M31" s="1">
        <v>1</v>
      </c>
      <c r="N31" s="1">
        <v>2</v>
      </c>
      <c r="O31" s="1">
        <v>1</v>
      </c>
      <c r="P31" s="1">
        <v>2</v>
      </c>
      <c r="Q31" s="1">
        <v>1</v>
      </c>
      <c r="R31" s="1">
        <v>1</v>
      </c>
      <c r="S31" s="1">
        <v>2</v>
      </c>
      <c r="T31" s="1">
        <v>1</v>
      </c>
      <c r="U31" s="1">
        <v>1</v>
      </c>
      <c r="V31" s="5">
        <f t="shared" si="8"/>
        <v>15</v>
      </c>
      <c r="W31" s="7">
        <f t="shared" si="9"/>
        <v>1.3636363636363635</v>
      </c>
      <c r="X31" s="10" t="str">
        <f t="shared" si="10"/>
        <v>І ур</v>
      </c>
      <c r="Y31" s="1">
        <v>1</v>
      </c>
      <c r="Z31" s="1">
        <v>2</v>
      </c>
      <c r="AA31" s="1">
        <v>1</v>
      </c>
      <c r="AB31" s="1">
        <v>1</v>
      </c>
      <c r="AC31" s="1">
        <v>1</v>
      </c>
      <c r="AD31" s="5">
        <f t="shared" si="11"/>
        <v>6</v>
      </c>
      <c r="AE31" s="7">
        <f t="shared" si="12"/>
        <v>1.2</v>
      </c>
      <c r="AF31" s="10" t="str">
        <f t="shared" si="2"/>
        <v>І ур</v>
      </c>
      <c r="AG31" s="6">
        <f t="shared" si="3"/>
        <v>26</v>
      </c>
      <c r="AH31" s="8">
        <f t="shared" si="13"/>
        <v>1.3</v>
      </c>
      <c r="AI31" s="10" t="str">
        <f t="shared" si="4"/>
        <v>І ур</v>
      </c>
    </row>
    <row r="32" spans="2:35" x14ac:dyDescent="0.25">
      <c r="B32" s="1">
        <v>24</v>
      </c>
      <c r="C32" s="1" t="s">
        <v>125</v>
      </c>
      <c r="D32" s="1">
        <v>2</v>
      </c>
      <c r="E32" s="1">
        <v>3</v>
      </c>
      <c r="F32" s="1">
        <v>1</v>
      </c>
      <c r="G32" s="1">
        <v>2</v>
      </c>
      <c r="H32" s="5">
        <f t="shared" si="5"/>
        <v>8</v>
      </c>
      <c r="I32" s="7">
        <f t="shared" si="6"/>
        <v>2</v>
      </c>
      <c r="J32" s="10" t="str">
        <f t="shared" si="7"/>
        <v>ІІ ур</v>
      </c>
      <c r="K32" s="1">
        <v>2</v>
      </c>
      <c r="L32" s="1">
        <v>3</v>
      </c>
      <c r="M32" s="1">
        <v>2</v>
      </c>
      <c r="N32" s="1">
        <v>1</v>
      </c>
      <c r="O32" s="1">
        <v>2</v>
      </c>
      <c r="P32" s="1">
        <v>1</v>
      </c>
      <c r="Q32" s="1">
        <v>2</v>
      </c>
      <c r="R32" s="1">
        <v>3</v>
      </c>
      <c r="S32" s="1">
        <v>2</v>
      </c>
      <c r="T32" s="1">
        <v>1</v>
      </c>
      <c r="U32" s="1">
        <v>2</v>
      </c>
      <c r="V32" s="5">
        <f t="shared" si="8"/>
        <v>21</v>
      </c>
      <c r="W32" s="7">
        <f t="shared" si="9"/>
        <v>1.9090909090909092</v>
      </c>
      <c r="X32" s="10" t="str">
        <f t="shared" si="10"/>
        <v>ІІ ур</v>
      </c>
      <c r="Y32" s="1">
        <v>2</v>
      </c>
      <c r="Z32" s="1">
        <v>3</v>
      </c>
      <c r="AA32" s="1">
        <v>1</v>
      </c>
      <c r="AB32" s="1">
        <v>2</v>
      </c>
      <c r="AC32" s="1">
        <v>2</v>
      </c>
      <c r="AD32" s="5">
        <f t="shared" si="11"/>
        <v>10</v>
      </c>
      <c r="AE32" s="7">
        <f t="shared" si="12"/>
        <v>2</v>
      </c>
      <c r="AF32" s="10" t="str">
        <f t="shared" si="2"/>
        <v>ІІ ур</v>
      </c>
      <c r="AG32" s="6">
        <f t="shared" si="3"/>
        <v>39</v>
      </c>
      <c r="AH32" s="8">
        <f t="shared" si="13"/>
        <v>1.95</v>
      </c>
      <c r="AI32" s="10" t="str">
        <f t="shared" si="4"/>
        <v>ІІ ур</v>
      </c>
    </row>
    <row r="33" spans="2:35" x14ac:dyDescent="0.25">
      <c r="B33" s="1">
        <v>25</v>
      </c>
      <c r="C33" s="1" t="s">
        <v>124</v>
      </c>
      <c r="D33" s="1">
        <v>2</v>
      </c>
      <c r="E33" s="1">
        <v>1</v>
      </c>
      <c r="F33" s="1">
        <v>2</v>
      </c>
      <c r="G33" s="1">
        <v>1</v>
      </c>
      <c r="H33" s="5">
        <f t="shared" si="5"/>
        <v>6</v>
      </c>
      <c r="I33" s="7">
        <f t="shared" si="6"/>
        <v>1.5</v>
      </c>
      <c r="J33" s="10" t="str">
        <f t="shared" si="7"/>
        <v>І ур</v>
      </c>
      <c r="K33" s="1">
        <v>1</v>
      </c>
      <c r="L33" s="1">
        <v>2</v>
      </c>
      <c r="M33" s="1">
        <v>1</v>
      </c>
      <c r="N33" s="1">
        <v>2</v>
      </c>
      <c r="O33" s="1">
        <v>1</v>
      </c>
      <c r="P33" s="1">
        <v>1</v>
      </c>
      <c r="Q33" s="1">
        <v>2</v>
      </c>
      <c r="R33" s="1">
        <v>1</v>
      </c>
      <c r="S33" s="1">
        <v>2</v>
      </c>
      <c r="T33" s="1">
        <v>1</v>
      </c>
      <c r="U33" s="1">
        <v>1</v>
      </c>
      <c r="V33" s="5">
        <f t="shared" si="8"/>
        <v>15</v>
      </c>
      <c r="W33" s="7">
        <f t="shared" si="9"/>
        <v>1.3636363636363635</v>
      </c>
      <c r="X33" s="10" t="str">
        <f t="shared" si="10"/>
        <v>І ур</v>
      </c>
      <c r="Y33" s="1">
        <v>1</v>
      </c>
      <c r="Z33" s="1">
        <v>1</v>
      </c>
      <c r="AA33" s="1">
        <v>1</v>
      </c>
      <c r="AB33" s="1">
        <v>2</v>
      </c>
      <c r="AC33" s="1">
        <v>2</v>
      </c>
      <c r="AD33" s="5">
        <f t="shared" si="11"/>
        <v>7</v>
      </c>
      <c r="AE33" s="7">
        <f t="shared" si="12"/>
        <v>1.4</v>
      </c>
      <c r="AF33" s="10" t="str">
        <f t="shared" si="2"/>
        <v>І ур</v>
      </c>
      <c r="AG33" s="6">
        <f t="shared" si="3"/>
        <v>28</v>
      </c>
      <c r="AH33" s="8">
        <f t="shared" si="13"/>
        <v>1.4</v>
      </c>
      <c r="AI33" s="10" t="str">
        <f t="shared" si="4"/>
        <v>І ур</v>
      </c>
    </row>
    <row r="34" spans="2:35" x14ac:dyDescent="0.25">
      <c r="B34" s="1">
        <v>26</v>
      </c>
      <c r="C34" s="1" t="s">
        <v>123</v>
      </c>
      <c r="D34" s="1">
        <v>2</v>
      </c>
      <c r="E34" s="1">
        <v>3</v>
      </c>
      <c r="F34" s="1">
        <v>2</v>
      </c>
      <c r="G34" s="1">
        <v>1</v>
      </c>
      <c r="H34" s="5">
        <f t="shared" si="5"/>
        <v>8</v>
      </c>
      <c r="I34" s="7">
        <f t="shared" si="6"/>
        <v>2</v>
      </c>
      <c r="J34" s="10" t="str">
        <f t="shared" si="7"/>
        <v>ІІ ур</v>
      </c>
      <c r="K34" s="1">
        <v>2</v>
      </c>
      <c r="L34" s="1">
        <v>1</v>
      </c>
      <c r="M34" s="1">
        <v>2</v>
      </c>
      <c r="N34" s="1">
        <v>3</v>
      </c>
      <c r="O34" s="1">
        <v>1</v>
      </c>
      <c r="P34" s="1">
        <v>2</v>
      </c>
      <c r="Q34" s="1">
        <v>1</v>
      </c>
      <c r="R34" s="1">
        <v>2</v>
      </c>
      <c r="S34" s="1">
        <v>1</v>
      </c>
      <c r="T34" s="1">
        <v>2</v>
      </c>
      <c r="U34" s="1">
        <v>3</v>
      </c>
      <c r="V34" s="5">
        <f t="shared" si="8"/>
        <v>20</v>
      </c>
      <c r="W34" s="7">
        <f t="shared" si="9"/>
        <v>1.8181818181818181</v>
      </c>
      <c r="X34" s="10" t="str">
        <f t="shared" si="10"/>
        <v>ІІ ур</v>
      </c>
      <c r="Y34" s="1">
        <v>1</v>
      </c>
      <c r="Z34" s="1">
        <v>2</v>
      </c>
      <c r="AA34" s="1">
        <v>3</v>
      </c>
      <c r="AB34" s="1">
        <v>1</v>
      </c>
      <c r="AC34" s="1">
        <v>1</v>
      </c>
      <c r="AD34" s="5">
        <f t="shared" si="11"/>
        <v>8</v>
      </c>
      <c r="AE34" s="7">
        <f t="shared" si="12"/>
        <v>1.6</v>
      </c>
      <c r="AF34" s="10" t="str">
        <f t="shared" si="2"/>
        <v>ІІ ур</v>
      </c>
      <c r="AG34" s="6">
        <f t="shared" si="3"/>
        <v>36</v>
      </c>
      <c r="AH34" s="8">
        <f t="shared" si="13"/>
        <v>1.8</v>
      </c>
      <c r="AI34" s="10" t="str">
        <f t="shared" si="4"/>
        <v>ІІ ур</v>
      </c>
    </row>
    <row r="35" spans="2:35" x14ac:dyDescent="0.25">
      <c r="B35" s="1">
        <v>27</v>
      </c>
      <c r="C35" s="1" t="s">
        <v>122</v>
      </c>
      <c r="D35" s="1">
        <v>2</v>
      </c>
      <c r="E35" s="1">
        <v>1</v>
      </c>
      <c r="F35" s="1">
        <v>3</v>
      </c>
      <c r="G35" s="1">
        <v>1</v>
      </c>
      <c r="H35" s="5">
        <f t="shared" si="5"/>
        <v>7</v>
      </c>
      <c r="I35" s="7">
        <f t="shared" si="6"/>
        <v>1.75</v>
      </c>
      <c r="J35" s="10" t="str">
        <f t="shared" si="7"/>
        <v>ІІ ур</v>
      </c>
      <c r="K35" s="1">
        <v>2</v>
      </c>
      <c r="L35" s="1">
        <v>1</v>
      </c>
      <c r="M35" s="1">
        <v>2</v>
      </c>
      <c r="N35" s="1">
        <v>1</v>
      </c>
      <c r="O35" s="1">
        <v>2</v>
      </c>
      <c r="P35" s="1">
        <v>3</v>
      </c>
      <c r="Q35" s="1">
        <v>1</v>
      </c>
      <c r="R35" s="1">
        <v>3</v>
      </c>
      <c r="S35" s="1">
        <v>1</v>
      </c>
      <c r="T35" s="1">
        <v>1</v>
      </c>
      <c r="U35" s="1">
        <v>1</v>
      </c>
      <c r="V35" s="5">
        <f t="shared" si="8"/>
        <v>18</v>
      </c>
      <c r="W35" s="7">
        <f t="shared" si="9"/>
        <v>1.6363636363636365</v>
      </c>
      <c r="X35" s="10" t="str">
        <f t="shared" si="10"/>
        <v>ІІ ур</v>
      </c>
      <c r="Y35" s="1">
        <v>1</v>
      </c>
      <c r="Z35" s="1">
        <v>3</v>
      </c>
      <c r="AA35" s="1">
        <v>2</v>
      </c>
      <c r="AB35" s="1">
        <v>1</v>
      </c>
      <c r="AC35" s="1">
        <v>1</v>
      </c>
      <c r="AD35" s="5">
        <f t="shared" si="11"/>
        <v>8</v>
      </c>
      <c r="AE35" s="7">
        <f t="shared" si="12"/>
        <v>1.6</v>
      </c>
      <c r="AF35" s="10" t="str">
        <f t="shared" si="2"/>
        <v>ІІ ур</v>
      </c>
      <c r="AG35" s="6">
        <f t="shared" si="3"/>
        <v>33</v>
      </c>
      <c r="AH35" s="8">
        <f t="shared" si="13"/>
        <v>1.65</v>
      </c>
      <c r="AI35" s="10" t="str">
        <f t="shared" si="4"/>
        <v>ІІ ур</v>
      </c>
    </row>
    <row r="36" spans="2:35" x14ac:dyDescent="0.25">
      <c r="B36" s="1"/>
      <c r="C36" s="1"/>
      <c r="D36" s="1"/>
      <c r="E36" s="1"/>
      <c r="F36" s="1"/>
      <c r="G36" s="1"/>
      <c r="H36" s="5"/>
      <c r="I36" s="7"/>
      <c r="J36" s="10" t="str">
        <f t="shared" si="7"/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5"/>
      <c r="W36" s="7"/>
      <c r="X36" s="10"/>
      <c r="Y36" s="1"/>
      <c r="Z36" s="1"/>
      <c r="AA36" s="1"/>
      <c r="AB36" s="1"/>
      <c r="AC36" s="1"/>
      <c r="AD36" s="5"/>
      <c r="AE36" s="7"/>
      <c r="AF36" s="10" t="str">
        <f t="shared" si="2"/>
        <v/>
      </c>
      <c r="AG36" s="6"/>
      <c r="AH36" s="8"/>
      <c r="AI36" s="10" t="str">
        <f t="shared" si="4"/>
        <v/>
      </c>
    </row>
    <row r="37" spans="2:35" x14ac:dyDescent="0.25">
      <c r="B37" s="1"/>
      <c r="C37" s="1"/>
      <c r="D37" s="1"/>
      <c r="E37" s="1"/>
      <c r="F37" s="1"/>
      <c r="G37" s="1"/>
      <c r="H37" s="5"/>
      <c r="I37" s="7"/>
      <c r="J37" s="10" t="str">
        <f t="shared" si="7"/>
        <v/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5"/>
      <c r="W37" s="7"/>
      <c r="X37" s="10"/>
      <c r="Y37" s="1"/>
      <c r="Z37" s="1"/>
      <c r="AA37" s="1"/>
      <c r="AB37" s="1"/>
      <c r="AC37" s="1"/>
      <c r="AD37" s="5"/>
      <c r="AE37" s="7"/>
      <c r="AF37" s="10" t="str">
        <f t="shared" si="2"/>
        <v/>
      </c>
      <c r="AG37" s="6"/>
      <c r="AH37" s="8"/>
      <c r="AI37" s="10" t="str">
        <f t="shared" si="4"/>
        <v/>
      </c>
    </row>
    <row r="38" spans="2:35" x14ac:dyDescent="0.25">
      <c r="B38" s="1"/>
      <c r="C38" s="1"/>
      <c r="D38" s="1"/>
      <c r="E38" s="1"/>
      <c r="F38" s="1"/>
      <c r="G38" s="1"/>
      <c r="H38" s="5"/>
      <c r="I38" s="7"/>
      <c r="J38" s="10" t="str">
        <f t="shared" si="7"/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5"/>
      <c r="W38" s="7"/>
      <c r="X38" s="10"/>
      <c r="Y38" s="1"/>
      <c r="Z38" s="1"/>
      <c r="AA38" s="1"/>
      <c r="AB38" s="1"/>
      <c r="AC38" s="1"/>
      <c r="AD38" s="5"/>
      <c r="AE38" s="7"/>
      <c r="AF38" s="10" t="str">
        <f t="shared" si="2"/>
        <v/>
      </c>
      <c r="AG38" s="6"/>
      <c r="AH38" s="8"/>
      <c r="AI38" s="10" t="str">
        <f t="shared" si="4"/>
        <v/>
      </c>
    </row>
    <row r="39" spans="2:35" x14ac:dyDescent="0.25">
      <c r="B39" s="30"/>
      <c r="C39" s="30"/>
      <c r="D39" s="26"/>
      <c r="E39" s="27"/>
      <c r="F39" s="27"/>
      <c r="G39" s="27"/>
      <c r="H39" s="28"/>
      <c r="I39" s="1" t="s">
        <v>16</v>
      </c>
      <c r="J39" s="12" t="s">
        <v>1</v>
      </c>
      <c r="K39" s="26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8"/>
      <c r="W39" s="1" t="s">
        <v>16</v>
      </c>
      <c r="X39" s="12" t="s">
        <v>1</v>
      </c>
      <c r="Y39" s="26"/>
      <c r="Z39" s="27"/>
      <c r="AA39" s="27"/>
      <c r="AB39" s="27"/>
      <c r="AC39" s="27"/>
      <c r="AD39" s="28"/>
      <c r="AE39" s="1" t="s">
        <v>16</v>
      </c>
      <c r="AF39" s="12" t="s">
        <v>1</v>
      </c>
      <c r="AG39" s="2"/>
      <c r="AH39" s="2"/>
      <c r="AI39" s="2"/>
    </row>
    <row r="40" spans="2:35" x14ac:dyDescent="0.25">
      <c r="B40" s="31"/>
      <c r="C40" s="31"/>
      <c r="D40" s="26" t="s">
        <v>14</v>
      </c>
      <c r="E40" s="27"/>
      <c r="F40" s="27"/>
      <c r="G40" s="27"/>
      <c r="H40" s="28"/>
      <c r="I40" s="3">
        <f>COUNTA(C9:C38)</f>
        <v>27</v>
      </c>
      <c r="J40" s="3">
        <v>100</v>
      </c>
      <c r="K40" s="26" t="s">
        <v>14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8"/>
      <c r="W40" s="3">
        <f>COUNTA(C9:C38)</f>
        <v>27</v>
      </c>
      <c r="X40" s="3">
        <v>100</v>
      </c>
      <c r="Y40" s="26"/>
      <c r="Z40" s="27"/>
      <c r="AA40" s="27"/>
      <c r="AB40" s="27"/>
      <c r="AC40" s="27"/>
      <c r="AD40" s="28"/>
      <c r="AE40" s="3">
        <f>COUNTA(C9:C38)</f>
        <v>27</v>
      </c>
      <c r="AF40" s="3">
        <v>100</v>
      </c>
      <c r="AG40" s="2"/>
      <c r="AH40" s="2"/>
      <c r="AI40" s="2"/>
    </row>
    <row r="41" spans="2:35" x14ac:dyDescent="0.25">
      <c r="B41" s="31"/>
      <c r="C41" s="31"/>
      <c r="D41" s="26" t="s">
        <v>18</v>
      </c>
      <c r="E41" s="27"/>
      <c r="F41" s="27"/>
      <c r="G41" s="27"/>
      <c r="H41" s="28"/>
      <c r="I41" s="9">
        <f>COUNTIF(J9:J38,"І ур")</f>
        <v>14</v>
      </c>
      <c r="J41" s="4">
        <f>(I41/I40)*100</f>
        <v>51.851851851851848</v>
      </c>
      <c r="K41" s="26" t="s">
        <v>18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8"/>
      <c r="W41" s="9">
        <f>COUNTIF(X9:X38,"І ур")</f>
        <v>14</v>
      </c>
      <c r="X41" s="4">
        <f>(W41/W40)*100</f>
        <v>51.851851851851848</v>
      </c>
      <c r="Y41" s="26"/>
      <c r="Z41" s="27"/>
      <c r="AA41" s="27"/>
      <c r="AB41" s="27"/>
      <c r="AC41" s="27"/>
      <c r="AD41" s="28"/>
      <c r="AE41" s="9">
        <f>COUNTIF(AF9:AF38,"І ур")</f>
        <v>14</v>
      </c>
      <c r="AF41" s="4">
        <f>(AE41/AE40)*100</f>
        <v>51.851851851851848</v>
      </c>
      <c r="AG41" s="2"/>
      <c r="AH41" s="2"/>
      <c r="AI41" s="2"/>
    </row>
    <row r="42" spans="2:35" x14ac:dyDescent="0.25">
      <c r="B42" s="31"/>
      <c r="C42" s="31"/>
      <c r="D42" s="26" t="s">
        <v>19</v>
      </c>
      <c r="E42" s="27"/>
      <c r="F42" s="27"/>
      <c r="G42" s="27"/>
      <c r="H42" s="28"/>
      <c r="I42" s="9">
        <f>COUNTIF(J9:J38,"ІІ ур")</f>
        <v>8</v>
      </c>
      <c r="J42" s="4">
        <f>(I42/I40)*100</f>
        <v>29.629629629629626</v>
      </c>
      <c r="K42" s="26" t="s">
        <v>19</v>
      </c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8"/>
      <c r="W42" s="9">
        <f>COUNTIF(X9:X38,"ІІ ур")</f>
        <v>8</v>
      </c>
      <c r="X42" s="4">
        <f>(W42/W40)*100</f>
        <v>29.629629629629626</v>
      </c>
      <c r="Y42" s="26"/>
      <c r="Z42" s="27"/>
      <c r="AA42" s="27"/>
      <c r="AB42" s="27"/>
      <c r="AC42" s="27"/>
      <c r="AD42" s="28"/>
      <c r="AE42" s="9">
        <f>COUNTIF(AF9:AF38,"ІІ ур")</f>
        <v>8</v>
      </c>
      <c r="AF42" s="4">
        <f>(AE42/AE40)*100</f>
        <v>29.629629629629626</v>
      </c>
      <c r="AG42" s="2"/>
      <c r="AH42" s="2"/>
      <c r="AI42" s="2"/>
    </row>
    <row r="43" spans="2:35" x14ac:dyDescent="0.25">
      <c r="B43" s="31"/>
      <c r="C43" s="31"/>
      <c r="D43" s="26" t="s">
        <v>20</v>
      </c>
      <c r="E43" s="27"/>
      <c r="F43" s="27"/>
      <c r="G43" s="27"/>
      <c r="H43" s="28"/>
      <c r="I43" s="9">
        <f>COUNTIF(J9:J38,"ІІІ ур")</f>
        <v>5</v>
      </c>
      <c r="J43" s="4">
        <f>(I43/I40)*100</f>
        <v>18.518518518518519</v>
      </c>
      <c r="K43" s="26" t="s">
        <v>20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8"/>
      <c r="W43" s="9">
        <f>COUNTIF(X9:X38,"ІІІ ур")</f>
        <v>5</v>
      </c>
      <c r="X43" s="4">
        <f>(W43/W40)*100</f>
        <v>18.518518518518519</v>
      </c>
      <c r="Y43" s="26"/>
      <c r="Z43" s="27"/>
      <c r="AA43" s="27"/>
      <c r="AB43" s="27"/>
      <c r="AC43" s="27"/>
      <c r="AD43" s="28"/>
      <c r="AE43" s="9">
        <f>COUNTIF(AF9:AF38,"ІІІ ур")</f>
        <v>5</v>
      </c>
      <c r="AF43" s="4">
        <f>(AE43/AE40)*100</f>
        <v>18.518518518518519</v>
      </c>
      <c r="AG43" s="2"/>
      <c r="AH43" s="2"/>
      <c r="AI43" s="2"/>
    </row>
    <row r="44" spans="2:35" x14ac:dyDescent="0.25">
      <c r="B44" s="31"/>
      <c r="C44" s="31"/>
      <c r="D44" s="26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8"/>
      <c r="AH44" s="3" t="s">
        <v>17</v>
      </c>
      <c r="AI44" s="3" t="s">
        <v>1</v>
      </c>
    </row>
    <row r="45" spans="2:35" x14ac:dyDescent="0.25">
      <c r="B45" s="31"/>
      <c r="C45" s="31"/>
      <c r="D45" s="33" t="s">
        <v>15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5"/>
      <c r="AH45" s="3">
        <f>COUNTA(C9:C38)</f>
        <v>27</v>
      </c>
      <c r="AI45" s="3">
        <v>100</v>
      </c>
    </row>
    <row r="46" spans="2:35" x14ac:dyDescent="0.25">
      <c r="B46" s="31"/>
      <c r="C46" s="31"/>
      <c r="D46" s="29" t="s">
        <v>21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9">
        <f>COUNTIF(AI9:AI38,"І ур")</f>
        <v>14</v>
      </c>
      <c r="AI46" s="4">
        <f>(AH46/AH45)*100</f>
        <v>51.851851851851848</v>
      </c>
    </row>
    <row r="47" spans="2:35" x14ac:dyDescent="0.25">
      <c r="B47" s="31"/>
      <c r="C47" s="31"/>
      <c r="D47" s="29" t="s">
        <v>22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9">
        <f>COUNTIF(AI9:AI38,"ІІ ур")</f>
        <v>8</v>
      </c>
      <c r="AI47" s="4">
        <f>(AH47/AH45)*100</f>
        <v>29.629629629629626</v>
      </c>
    </row>
    <row r="48" spans="2:35" x14ac:dyDescent="0.25">
      <c r="B48" s="32"/>
      <c r="C48" s="32"/>
      <c r="D48" s="29" t="s">
        <v>23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9">
        <f>COUNTIF(AI9:AI38,"ІІІ ур")</f>
        <v>5</v>
      </c>
      <c r="AI48" s="4">
        <f>(AH48/AH45)*100</f>
        <v>18.518518518518519</v>
      </c>
    </row>
    <row r="100" spans="10:11" x14ac:dyDescent="0.25">
      <c r="J100">
        <v>1</v>
      </c>
      <c r="K100" t="s">
        <v>2</v>
      </c>
    </row>
    <row r="101" spans="10:11" x14ac:dyDescent="0.25">
      <c r="J101">
        <v>1.6</v>
      </c>
      <c r="K101" t="s">
        <v>3</v>
      </c>
    </row>
    <row r="102" spans="10:11" x14ac:dyDescent="0.25">
      <c r="J102">
        <v>2.6</v>
      </c>
      <c r="K102" t="s">
        <v>4</v>
      </c>
    </row>
  </sheetData>
  <mergeCells count="48">
    <mergeCell ref="AD7:AD8"/>
    <mergeCell ref="AE7:AE8"/>
    <mergeCell ref="Y7:AC7"/>
    <mergeCell ref="K42:V42"/>
    <mergeCell ref="V7:V8"/>
    <mergeCell ref="W7:W8"/>
    <mergeCell ref="AC39:AD39"/>
    <mergeCell ref="AC40:AD40"/>
    <mergeCell ref="AC41:AD41"/>
    <mergeCell ref="AC42:AD42"/>
    <mergeCell ref="Y39:AB39"/>
    <mergeCell ref="Y40:AB40"/>
    <mergeCell ref="Y41:AB41"/>
    <mergeCell ref="Y42:AB42"/>
    <mergeCell ref="K39:V39"/>
    <mergeCell ref="K40:V40"/>
    <mergeCell ref="D44:AG44"/>
    <mergeCell ref="D46:AG46"/>
    <mergeCell ref="D47:AG47"/>
    <mergeCell ref="D48:AG48"/>
    <mergeCell ref="B39:B48"/>
    <mergeCell ref="C39:C48"/>
    <mergeCell ref="D41:H41"/>
    <mergeCell ref="D42:H42"/>
    <mergeCell ref="D43:H43"/>
    <mergeCell ref="K43:V43"/>
    <mergeCell ref="D45:AG45"/>
    <mergeCell ref="AC43:AD43"/>
    <mergeCell ref="Y43:AB43"/>
    <mergeCell ref="K41:V41"/>
    <mergeCell ref="D39:H39"/>
    <mergeCell ref="D40:H40"/>
    <mergeCell ref="A2:AJ2"/>
    <mergeCell ref="A3:AJ3"/>
    <mergeCell ref="A4:AJ4"/>
    <mergeCell ref="B6:AI6"/>
    <mergeCell ref="B7:B8"/>
    <mergeCell ref="C7:C8"/>
    <mergeCell ref="D7:G7"/>
    <mergeCell ref="K7:U7"/>
    <mergeCell ref="AH7:AH8"/>
    <mergeCell ref="AI7:AI8"/>
    <mergeCell ref="H7:H8"/>
    <mergeCell ref="I7:I8"/>
    <mergeCell ref="J7:J8"/>
    <mergeCell ref="AG7:AG8"/>
    <mergeCell ref="AF7:AF8"/>
    <mergeCell ref="X7:X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100"/>
  <sheetViews>
    <sheetView topLeftCell="A9" zoomScale="90" zoomScaleNormal="90" workbookViewId="0">
      <selection activeCell="C9" sqref="C9:C36"/>
    </sheetView>
  </sheetViews>
  <sheetFormatPr defaultRowHeight="15" x14ac:dyDescent="0.25"/>
  <cols>
    <col min="2" max="2" width="4.85546875" customWidth="1"/>
    <col min="3" max="3" width="34.5703125" customWidth="1"/>
    <col min="4" max="4" width="6.28515625" customWidth="1"/>
    <col min="5" max="5" width="8.42578125" customWidth="1"/>
    <col min="6" max="6" width="5.28515625" customWidth="1"/>
    <col min="7" max="7" width="6.42578125" customWidth="1"/>
    <col min="8" max="8" width="6" customWidth="1"/>
    <col min="9" max="9" width="7" customWidth="1"/>
    <col min="10" max="13" width="6.7109375" customWidth="1"/>
    <col min="14" max="14" width="9.7109375" customWidth="1"/>
    <col min="15" max="16" width="4.85546875" customWidth="1"/>
    <col min="17" max="17" width="8.5703125" customWidth="1"/>
    <col min="18" max="18" width="7.42578125" customWidth="1"/>
    <col min="19" max="19" width="6.140625" customWidth="1"/>
    <col min="20" max="20" width="5.7109375" customWidth="1"/>
    <col min="21" max="21" width="11.28515625" customWidth="1"/>
    <col min="22" max="24" width="5.7109375" customWidth="1"/>
    <col min="25" max="25" width="10.5703125" customWidth="1"/>
    <col min="26" max="26" width="9.85546875" customWidth="1"/>
    <col min="27" max="27" width="9.42578125" customWidth="1"/>
    <col min="28" max="28" width="11" customWidth="1"/>
    <col min="29" max="30" width="4.42578125" customWidth="1"/>
    <col min="31" max="31" width="8.42578125" customWidth="1"/>
    <col min="32" max="32" width="6.7109375" customWidth="1"/>
    <col min="33" max="33" width="6.140625" customWidth="1"/>
    <col min="34" max="34" width="8.7109375" customWidth="1"/>
    <col min="35" max="35" width="5.5703125" customWidth="1"/>
    <col min="36" max="36" width="5" customWidth="1"/>
    <col min="37" max="38" width="5.28515625" customWidth="1"/>
    <col min="39" max="39" width="8.7109375" customWidth="1"/>
    <col min="40" max="40" width="12.140625" customWidth="1"/>
    <col min="41" max="41" width="8.28515625" customWidth="1"/>
    <col min="42" max="42" width="11.140625" customWidth="1"/>
    <col min="43" max="43" width="8.42578125" customWidth="1"/>
    <col min="44" max="44" width="6.5703125" customWidth="1"/>
    <col min="45" max="45" width="7.85546875" customWidth="1"/>
    <col min="46" max="46" width="8.5703125" customWidth="1"/>
    <col min="47" max="47" width="10.7109375" customWidth="1"/>
    <col min="48" max="48" width="8.5703125" customWidth="1"/>
    <col min="49" max="50" width="4.7109375" customWidth="1"/>
    <col min="51" max="52" width="8.85546875" customWidth="1"/>
  </cols>
  <sheetData>
    <row r="2" spans="1:55" x14ac:dyDescent="0.25">
      <c r="A2" s="14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</row>
    <row r="3" spans="1:55" x14ac:dyDescent="0.25">
      <c r="A3" s="14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</row>
    <row r="4" spans="1:55" x14ac:dyDescent="0.25">
      <c r="A4" s="14" t="s">
        <v>153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6" spans="1:55" x14ac:dyDescent="0.25">
      <c r="B6" s="15" t="s">
        <v>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5" ht="36.75" customHeight="1" x14ac:dyDescent="0.25">
      <c r="B7" s="16" t="s">
        <v>0</v>
      </c>
      <c r="C7" s="16" t="s">
        <v>10</v>
      </c>
      <c r="D7" s="16" t="s">
        <v>24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24" t="s">
        <v>11</v>
      </c>
      <c r="P7" s="21" t="s">
        <v>12</v>
      </c>
      <c r="Q7" s="23" t="s">
        <v>13</v>
      </c>
      <c r="R7" s="36" t="s">
        <v>25</v>
      </c>
      <c r="S7" s="37"/>
      <c r="T7" s="37"/>
      <c r="U7" s="37"/>
      <c r="V7" s="37"/>
      <c r="W7" s="37"/>
      <c r="X7" s="37"/>
      <c r="Y7" s="37"/>
      <c r="Z7" s="37"/>
      <c r="AA7" s="37"/>
      <c r="AB7" s="38"/>
      <c r="AC7" s="24" t="s">
        <v>11</v>
      </c>
      <c r="AD7" s="21" t="s">
        <v>12</v>
      </c>
      <c r="AE7" s="23" t="s">
        <v>13</v>
      </c>
      <c r="AF7" s="20" t="s">
        <v>27</v>
      </c>
      <c r="AG7" s="20"/>
      <c r="AH7" s="20"/>
      <c r="AI7" s="20"/>
      <c r="AJ7" s="20"/>
      <c r="AK7" s="24" t="s">
        <v>11</v>
      </c>
      <c r="AL7" s="21" t="s">
        <v>12</v>
      </c>
      <c r="AM7" s="23" t="s">
        <v>13</v>
      </c>
      <c r="AN7" s="20" t="s">
        <v>26</v>
      </c>
      <c r="AO7" s="20"/>
      <c r="AP7" s="20"/>
      <c r="AQ7" s="20"/>
      <c r="AR7" s="20"/>
      <c r="AS7" s="20"/>
      <c r="AT7" s="20"/>
      <c r="AU7" s="20"/>
      <c r="AV7" s="20"/>
      <c r="AW7" s="24" t="s">
        <v>11</v>
      </c>
      <c r="AX7" s="21" t="s">
        <v>12</v>
      </c>
      <c r="AY7" s="23" t="s">
        <v>13</v>
      </c>
      <c r="AZ7" s="24" t="s">
        <v>11</v>
      </c>
      <c r="BA7" s="21" t="s">
        <v>12</v>
      </c>
      <c r="BB7" s="23" t="s">
        <v>13</v>
      </c>
    </row>
    <row r="8" spans="1:55" ht="225" customHeight="1" x14ac:dyDescent="0.25">
      <c r="B8" s="16"/>
      <c r="C8" s="16"/>
      <c r="D8" s="11" t="s">
        <v>48</v>
      </c>
      <c r="E8" s="11" t="s">
        <v>49</v>
      </c>
      <c r="F8" s="11" t="s">
        <v>50</v>
      </c>
      <c r="G8" s="11" t="s">
        <v>51</v>
      </c>
      <c r="H8" s="11" t="s">
        <v>52</v>
      </c>
      <c r="I8" s="11" t="s">
        <v>53</v>
      </c>
      <c r="J8" s="11" t="s">
        <v>54</v>
      </c>
      <c r="K8" s="11" t="s">
        <v>55</v>
      </c>
      <c r="L8" s="11" t="s">
        <v>56</v>
      </c>
      <c r="M8" s="11" t="s">
        <v>57</v>
      </c>
      <c r="N8" s="11" t="s">
        <v>58</v>
      </c>
      <c r="O8" s="25"/>
      <c r="P8" s="22"/>
      <c r="Q8" s="23"/>
      <c r="R8" s="11" t="s">
        <v>59</v>
      </c>
      <c r="S8" s="11" t="s">
        <v>60</v>
      </c>
      <c r="T8" s="11" t="s">
        <v>61</v>
      </c>
      <c r="U8" s="11" t="s">
        <v>62</v>
      </c>
      <c r="V8" s="11" t="s">
        <v>63</v>
      </c>
      <c r="W8" s="11" t="s">
        <v>64</v>
      </c>
      <c r="X8" s="11" t="s">
        <v>65</v>
      </c>
      <c r="Y8" s="11" t="s">
        <v>66</v>
      </c>
      <c r="Z8" s="11" t="s">
        <v>67</v>
      </c>
      <c r="AA8" s="11" t="s">
        <v>68</v>
      </c>
      <c r="AB8" s="11" t="s">
        <v>69</v>
      </c>
      <c r="AC8" s="25"/>
      <c r="AD8" s="22"/>
      <c r="AE8" s="23"/>
      <c r="AF8" s="11" t="s">
        <v>70</v>
      </c>
      <c r="AG8" s="11" t="s">
        <v>71</v>
      </c>
      <c r="AH8" s="11" t="s">
        <v>72</v>
      </c>
      <c r="AI8" s="11" t="s">
        <v>73</v>
      </c>
      <c r="AJ8" s="11" t="s">
        <v>74</v>
      </c>
      <c r="AK8" s="25"/>
      <c r="AL8" s="22"/>
      <c r="AM8" s="23"/>
      <c r="AN8" s="11" t="s">
        <v>75</v>
      </c>
      <c r="AO8" s="11" t="s">
        <v>76</v>
      </c>
      <c r="AP8" s="11" t="s">
        <v>77</v>
      </c>
      <c r="AQ8" s="11" t="s">
        <v>78</v>
      </c>
      <c r="AR8" s="11" t="s">
        <v>79</v>
      </c>
      <c r="AS8" s="11" t="s">
        <v>80</v>
      </c>
      <c r="AT8" s="11" t="s">
        <v>81</v>
      </c>
      <c r="AU8" s="11" t="s">
        <v>82</v>
      </c>
      <c r="AV8" s="11" t="s">
        <v>83</v>
      </c>
      <c r="AW8" s="25"/>
      <c r="AX8" s="22"/>
      <c r="AY8" s="23"/>
      <c r="AZ8" s="25"/>
      <c r="BA8" s="22"/>
      <c r="BB8" s="23"/>
    </row>
    <row r="9" spans="1:55" x14ac:dyDescent="0.25">
      <c r="B9" s="1">
        <v>1</v>
      </c>
      <c r="C9" s="1" t="s">
        <v>148</v>
      </c>
      <c r="D9" s="1">
        <v>3</v>
      </c>
      <c r="E9" s="1">
        <v>2</v>
      </c>
      <c r="F9" s="1">
        <v>3</v>
      </c>
      <c r="G9" s="1">
        <v>3</v>
      </c>
      <c r="H9" s="1">
        <v>3</v>
      </c>
      <c r="I9" s="1">
        <v>2</v>
      </c>
      <c r="J9" s="1">
        <v>2</v>
      </c>
      <c r="K9" s="1">
        <v>2</v>
      </c>
      <c r="L9" s="1">
        <v>3</v>
      </c>
      <c r="M9" s="1">
        <v>3</v>
      </c>
      <c r="N9" s="1">
        <v>3</v>
      </c>
      <c r="O9" s="5">
        <f>SUM(D9:N9)</f>
        <v>29</v>
      </c>
      <c r="P9" s="7">
        <f>AVERAGE(D9:N9)</f>
        <v>2.6363636363636362</v>
      </c>
      <c r="Q9" s="10" t="str">
        <f t="shared" ref="Q9:Q36" si="0">IF(F9="","",VLOOKUP(P9,$J$98:$M$100,2,TRUE))</f>
        <v>ІІІ ур</v>
      </c>
      <c r="R9" s="1">
        <v>3</v>
      </c>
      <c r="S9" s="1">
        <v>2</v>
      </c>
      <c r="T9" s="1">
        <v>3</v>
      </c>
      <c r="U9" s="1">
        <v>3</v>
      </c>
      <c r="V9" s="1">
        <v>3</v>
      </c>
      <c r="W9" s="1">
        <v>2</v>
      </c>
      <c r="X9" s="1">
        <v>3</v>
      </c>
      <c r="Y9" s="1">
        <v>3</v>
      </c>
      <c r="Z9" s="1">
        <v>2</v>
      </c>
      <c r="AA9" s="1">
        <v>3</v>
      </c>
      <c r="AB9" s="1">
        <v>3</v>
      </c>
      <c r="AC9" s="5">
        <f>SUM(R9:AB9)</f>
        <v>30</v>
      </c>
      <c r="AD9" s="7">
        <f>AVERAGE(R9:AB9)</f>
        <v>2.7272727272727271</v>
      </c>
      <c r="AE9" s="10" t="str">
        <f t="shared" ref="AE9:AE36" si="1">IF(P9="","",VLOOKUP(AD9,$J$98:$M$100,2,TRUE))</f>
        <v>ІІІ ур</v>
      </c>
      <c r="AF9" s="1">
        <v>3</v>
      </c>
      <c r="AG9" s="1">
        <v>3</v>
      </c>
      <c r="AH9" s="1">
        <v>3</v>
      </c>
      <c r="AI9" s="1">
        <v>2</v>
      </c>
      <c r="AJ9" s="1">
        <v>3</v>
      </c>
      <c r="AK9" s="5">
        <f t="shared" ref="AK9:AK36" si="2">SUM(AF9:AJ9)</f>
        <v>14</v>
      </c>
      <c r="AL9" s="7">
        <f t="shared" ref="AL9:AL36" si="3">AVERAGE(AF9:AJ9)</f>
        <v>2.8</v>
      </c>
      <c r="AM9" s="10" t="str">
        <f t="shared" ref="AM9:AM36" si="4">IF(AI9="","",VLOOKUP(AL9,$J$98:$M$100,2,TRUE))</f>
        <v>ІІІ ур</v>
      </c>
      <c r="AN9" s="1">
        <v>3</v>
      </c>
      <c r="AO9" s="1">
        <v>3</v>
      </c>
      <c r="AP9" s="1">
        <v>2</v>
      </c>
      <c r="AQ9" s="1">
        <v>3</v>
      </c>
      <c r="AR9" s="1">
        <v>2</v>
      </c>
      <c r="AS9" s="1">
        <v>3</v>
      </c>
      <c r="AT9" s="1">
        <v>3</v>
      </c>
      <c r="AU9" s="1">
        <v>2</v>
      </c>
      <c r="AV9" s="1">
        <v>3</v>
      </c>
      <c r="AW9" s="5">
        <f>SUM(AN9:AV9)</f>
        <v>24</v>
      </c>
      <c r="AX9" s="7">
        <f>AVERAGE(AW9/9)</f>
        <v>2.6666666666666665</v>
      </c>
      <c r="AY9" s="10" t="str">
        <f t="shared" ref="AY9:AY36" si="5">IF(AS9="","",VLOOKUP(AX9,$J$98:$M$100,2,TRUE))</f>
        <v>ІІІ ур</v>
      </c>
      <c r="AZ9" s="6">
        <f>O9+AC9+AK9+AW9</f>
        <v>97</v>
      </c>
      <c r="BA9" s="8">
        <f>AZ9/36</f>
        <v>2.6944444444444446</v>
      </c>
      <c r="BB9" s="10" t="str">
        <f t="shared" ref="BB9:BB36" si="6">IF(AV9="","",VLOOKUP(BA9,$J$98:$M$100,2,TRUE))</f>
        <v>ІІІ ур</v>
      </c>
    </row>
    <row r="10" spans="1:55" x14ac:dyDescent="0.25">
      <c r="B10" s="1">
        <v>2</v>
      </c>
      <c r="C10" s="1" t="s">
        <v>147</v>
      </c>
      <c r="D10" s="1">
        <v>1</v>
      </c>
      <c r="E10" s="1">
        <v>2</v>
      </c>
      <c r="F10" s="1">
        <v>1</v>
      </c>
      <c r="G10" s="1">
        <v>2</v>
      </c>
      <c r="H10" s="1">
        <v>1</v>
      </c>
      <c r="I10" s="1">
        <v>2</v>
      </c>
      <c r="J10" s="1">
        <v>3</v>
      </c>
      <c r="K10" s="1">
        <v>2</v>
      </c>
      <c r="L10" s="1">
        <v>1</v>
      </c>
      <c r="M10" s="1">
        <v>1</v>
      </c>
      <c r="N10" s="1">
        <v>1</v>
      </c>
      <c r="O10" s="5">
        <f t="shared" ref="O10:O36" si="7">SUM(D10:N10)</f>
        <v>17</v>
      </c>
      <c r="P10" s="7">
        <f t="shared" ref="P10:P36" si="8">AVERAGE(D10:N10)</f>
        <v>1.5454545454545454</v>
      </c>
      <c r="Q10" s="10" t="str">
        <f t="shared" si="0"/>
        <v>І ур</v>
      </c>
      <c r="R10" s="1">
        <v>1</v>
      </c>
      <c r="S10" s="1">
        <v>2</v>
      </c>
      <c r="T10" s="1">
        <v>1</v>
      </c>
      <c r="U10" s="1">
        <v>2</v>
      </c>
      <c r="V10" s="1">
        <v>1</v>
      </c>
      <c r="W10" s="1">
        <v>2</v>
      </c>
      <c r="X10" s="1">
        <v>2</v>
      </c>
      <c r="Y10" s="1">
        <v>2</v>
      </c>
      <c r="Z10" s="1">
        <v>1</v>
      </c>
      <c r="AA10" s="1">
        <v>1</v>
      </c>
      <c r="AB10" s="1">
        <v>1</v>
      </c>
      <c r="AC10" s="5">
        <f t="shared" ref="AC10:AC36" si="9">SUM(R10:AB10)</f>
        <v>16</v>
      </c>
      <c r="AD10" s="7">
        <f t="shared" ref="AD10:AD36" si="10">AVERAGE(R10:AB10)</f>
        <v>1.4545454545454546</v>
      </c>
      <c r="AE10" s="10" t="str">
        <f t="shared" si="1"/>
        <v>І ур</v>
      </c>
      <c r="AF10" s="1">
        <v>1</v>
      </c>
      <c r="AG10" s="1">
        <v>2</v>
      </c>
      <c r="AH10" s="1">
        <v>1</v>
      </c>
      <c r="AI10" s="1">
        <v>1</v>
      </c>
      <c r="AJ10" s="1">
        <v>1</v>
      </c>
      <c r="AK10" s="5">
        <f t="shared" si="2"/>
        <v>6</v>
      </c>
      <c r="AL10" s="7">
        <f t="shared" si="3"/>
        <v>1.2</v>
      </c>
      <c r="AM10" s="10" t="str">
        <f t="shared" si="4"/>
        <v>І ур</v>
      </c>
      <c r="AN10" s="1">
        <v>3</v>
      </c>
      <c r="AO10" s="1">
        <v>2</v>
      </c>
      <c r="AP10" s="1">
        <v>2</v>
      </c>
      <c r="AQ10" s="1">
        <v>2</v>
      </c>
      <c r="AR10" s="1">
        <v>1</v>
      </c>
      <c r="AS10" s="1">
        <v>1</v>
      </c>
      <c r="AT10" s="1">
        <v>1</v>
      </c>
      <c r="AU10" s="1">
        <v>1</v>
      </c>
      <c r="AV10" s="1">
        <v>1</v>
      </c>
      <c r="AW10" s="5">
        <f t="shared" ref="AW10:AW36" si="11">SUM(AN10:AV10)</f>
        <v>14</v>
      </c>
      <c r="AX10" s="7">
        <f t="shared" ref="AX10:AX36" si="12">AVERAGE(AW10/9)</f>
        <v>1.5555555555555556</v>
      </c>
      <c r="AY10" s="10" t="str">
        <f t="shared" si="5"/>
        <v>І ур</v>
      </c>
      <c r="AZ10" s="6">
        <f t="shared" ref="AZ10:AZ36" si="13">O10+AC10+AK10+AW10</f>
        <v>53</v>
      </c>
      <c r="BA10" s="8">
        <f t="shared" ref="BA10:BA36" si="14">AZ10/36</f>
        <v>1.4722222222222223</v>
      </c>
      <c r="BB10" s="10" t="str">
        <f t="shared" si="6"/>
        <v>І ур</v>
      </c>
    </row>
    <row r="11" spans="1:55" x14ac:dyDescent="0.25">
      <c r="B11" s="1">
        <v>3</v>
      </c>
      <c r="C11" s="1" t="s">
        <v>146</v>
      </c>
      <c r="D11" s="1">
        <v>3</v>
      </c>
      <c r="E11" s="1">
        <v>2</v>
      </c>
      <c r="F11" s="1">
        <v>3</v>
      </c>
      <c r="G11" s="1">
        <v>2</v>
      </c>
      <c r="H11" s="1">
        <v>3</v>
      </c>
      <c r="I11" s="1">
        <v>2</v>
      </c>
      <c r="J11" s="1">
        <v>3</v>
      </c>
      <c r="K11" s="1">
        <v>3</v>
      </c>
      <c r="L11" s="1">
        <v>2</v>
      </c>
      <c r="M11" s="1">
        <v>3</v>
      </c>
      <c r="N11" s="1">
        <v>3</v>
      </c>
      <c r="O11" s="5">
        <f t="shared" si="7"/>
        <v>29</v>
      </c>
      <c r="P11" s="7">
        <f t="shared" si="8"/>
        <v>2.6363636363636362</v>
      </c>
      <c r="Q11" s="10" t="str">
        <f t="shared" si="0"/>
        <v>ІІІ ур</v>
      </c>
      <c r="R11" s="1">
        <v>3</v>
      </c>
      <c r="S11" s="1">
        <v>2</v>
      </c>
      <c r="T11" s="1">
        <v>3</v>
      </c>
      <c r="U11" s="1">
        <v>2</v>
      </c>
      <c r="V11" s="1">
        <v>3</v>
      </c>
      <c r="W11" s="1">
        <v>2</v>
      </c>
      <c r="X11" s="1">
        <v>3</v>
      </c>
      <c r="Y11" s="1">
        <v>3</v>
      </c>
      <c r="Z11" s="1">
        <v>2</v>
      </c>
      <c r="AA11" s="1">
        <v>3</v>
      </c>
      <c r="AB11" s="1">
        <v>3</v>
      </c>
      <c r="AC11" s="5">
        <f t="shared" si="9"/>
        <v>29</v>
      </c>
      <c r="AD11" s="7">
        <f t="shared" si="10"/>
        <v>2.6363636363636362</v>
      </c>
      <c r="AE11" s="10" t="str">
        <f t="shared" si="1"/>
        <v>ІІІ ур</v>
      </c>
      <c r="AF11" s="1">
        <v>3</v>
      </c>
      <c r="AG11" s="1">
        <v>2</v>
      </c>
      <c r="AH11" s="1">
        <v>3</v>
      </c>
      <c r="AI11" s="1">
        <v>2</v>
      </c>
      <c r="AJ11" s="1">
        <v>3</v>
      </c>
      <c r="AK11" s="5">
        <f t="shared" si="2"/>
        <v>13</v>
      </c>
      <c r="AL11" s="7">
        <f t="shared" si="3"/>
        <v>2.6</v>
      </c>
      <c r="AM11" s="10" t="str">
        <f t="shared" si="4"/>
        <v>ІІІ ур</v>
      </c>
      <c r="AN11" s="1">
        <v>3</v>
      </c>
      <c r="AO11" s="1">
        <v>2</v>
      </c>
      <c r="AP11" s="1">
        <v>3</v>
      </c>
      <c r="AQ11" s="1">
        <v>2</v>
      </c>
      <c r="AR11" s="1">
        <v>3</v>
      </c>
      <c r="AS11" s="1">
        <v>2</v>
      </c>
      <c r="AT11" s="1">
        <v>3</v>
      </c>
      <c r="AU11" s="1">
        <v>3</v>
      </c>
      <c r="AV11" s="1">
        <v>3</v>
      </c>
      <c r="AW11" s="5">
        <f t="shared" si="11"/>
        <v>24</v>
      </c>
      <c r="AX11" s="7">
        <f t="shared" si="12"/>
        <v>2.6666666666666665</v>
      </c>
      <c r="AY11" s="10" t="str">
        <f t="shared" si="5"/>
        <v>ІІІ ур</v>
      </c>
      <c r="AZ11" s="6">
        <f t="shared" si="13"/>
        <v>95</v>
      </c>
      <c r="BA11" s="8">
        <f t="shared" si="14"/>
        <v>2.6388888888888888</v>
      </c>
      <c r="BB11" s="10" t="str">
        <f t="shared" si="6"/>
        <v>ІІІ ур</v>
      </c>
    </row>
    <row r="12" spans="1:55" x14ac:dyDescent="0.25">
      <c r="B12" s="1">
        <v>4</v>
      </c>
      <c r="C12" s="1" t="s">
        <v>145</v>
      </c>
      <c r="D12" s="1">
        <v>1</v>
      </c>
      <c r="E12" s="1">
        <v>2</v>
      </c>
      <c r="F12" s="1">
        <v>1</v>
      </c>
      <c r="G12" s="1">
        <v>2</v>
      </c>
      <c r="H12" s="1">
        <v>1</v>
      </c>
      <c r="I12" s="1">
        <v>1</v>
      </c>
      <c r="J12" s="1">
        <v>2</v>
      </c>
      <c r="K12" s="1">
        <v>1</v>
      </c>
      <c r="L12" s="1">
        <v>2</v>
      </c>
      <c r="M12" s="1">
        <v>1</v>
      </c>
      <c r="N12" s="1">
        <v>1</v>
      </c>
      <c r="O12" s="5">
        <f t="shared" si="7"/>
        <v>15</v>
      </c>
      <c r="P12" s="7">
        <f t="shared" si="8"/>
        <v>1.3636363636363635</v>
      </c>
      <c r="Q12" s="10" t="str">
        <f t="shared" si="0"/>
        <v>І ур</v>
      </c>
      <c r="R12" s="1">
        <v>1</v>
      </c>
      <c r="S12" s="1">
        <v>1</v>
      </c>
      <c r="T12" s="1">
        <v>1</v>
      </c>
      <c r="U12" s="1">
        <v>2</v>
      </c>
      <c r="V12" s="1">
        <v>2</v>
      </c>
      <c r="W12" s="1">
        <v>1</v>
      </c>
      <c r="X12" s="1">
        <v>1</v>
      </c>
      <c r="Y12" s="1">
        <v>1</v>
      </c>
      <c r="Z12" s="1">
        <v>2</v>
      </c>
      <c r="AA12" s="1">
        <v>1</v>
      </c>
      <c r="AB12" s="1">
        <v>1</v>
      </c>
      <c r="AC12" s="5">
        <f t="shared" si="9"/>
        <v>14</v>
      </c>
      <c r="AD12" s="7">
        <f t="shared" si="10"/>
        <v>1.2727272727272727</v>
      </c>
      <c r="AE12" s="10" t="str">
        <f t="shared" si="1"/>
        <v>І ур</v>
      </c>
      <c r="AF12" s="1">
        <v>1</v>
      </c>
      <c r="AG12" s="1">
        <v>2</v>
      </c>
      <c r="AH12" s="1">
        <v>1</v>
      </c>
      <c r="AI12" s="1">
        <v>1</v>
      </c>
      <c r="AJ12" s="1">
        <v>2</v>
      </c>
      <c r="AK12" s="5">
        <f t="shared" si="2"/>
        <v>7</v>
      </c>
      <c r="AL12" s="7">
        <f t="shared" si="3"/>
        <v>1.4</v>
      </c>
      <c r="AM12" s="10" t="str">
        <f t="shared" si="4"/>
        <v>І ур</v>
      </c>
      <c r="AN12" s="1">
        <v>1</v>
      </c>
      <c r="AO12" s="1">
        <v>2</v>
      </c>
      <c r="AP12" s="1">
        <v>1</v>
      </c>
      <c r="AQ12" s="1">
        <v>2</v>
      </c>
      <c r="AR12" s="1">
        <v>1</v>
      </c>
      <c r="AS12" s="1">
        <v>1</v>
      </c>
      <c r="AT12" s="1">
        <v>2</v>
      </c>
      <c r="AU12" s="1">
        <v>1</v>
      </c>
      <c r="AV12" s="1">
        <v>1</v>
      </c>
      <c r="AW12" s="5">
        <f t="shared" si="11"/>
        <v>12</v>
      </c>
      <c r="AX12" s="7">
        <f t="shared" si="12"/>
        <v>1.3333333333333333</v>
      </c>
      <c r="AY12" s="10" t="str">
        <f t="shared" si="5"/>
        <v>І ур</v>
      </c>
      <c r="AZ12" s="6">
        <f t="shared" si="13"/>
        <v>48</v>
      </c>
      <c r="BA12" s="8">
        <f t="shared" si="14"/>
        <v>1.3333333333333333</v>
      </c>
      <c r="BB12" s="10" t="str">
        <f t="shared" si="6"/>
        <v>І ур</v>
      </c>
    </row>
    <row r="13" spans="1:55" x14ac:dyDescent="0.25">
      <c r="B13" s="1">
        <v>5</v>
      </c>
      <c r="C13" s="1" t="s">
        <v>144</v>
      </c>
      <c r="D13" s="1">
        <v>1</v>
      </c>
      <c r="E13" s="1">
        <v>2</v>
      </c>
      <c r="F13" s="1">
        <v>1</v>
      </c>
      <c r="G13" s="1">
        <v>2</v>
      </c>
      <c r="H13" s="1">
        <v>1</v>
      </c>
      <c r="I13" s="1">
        <v>1</v>
      </c>
      <c r="J13" s="1">
        <v>1</v>
      </c>
      <c r="K13" s="1">
        <v>1</v>
      </c>
      <c r="L13" s="1">
        <v>2</v>
      </c>
      <c r="M13" s="1">
        <v>1</v>
      </c>
      <c r="N13" s="1">
        <v>1</v>
      </c>
      <c r="O13" s="5">
        <f t="shared" si="7"/>
        <v>14</v>
      </c>
      <c r="P13" s="7">
        <f t="shared" si="8"/>
        <v>1.2727272727272727</v>
      </c>
      <c r="Q13" s="10" t="str">
        <f t="shared" si="0"/>
        <v>І ур</v>
      </c>
      <c r="R13" s="1">
        <v>1</v>
      </c>
      <c r="S13" s="1">
        <v>2</v>
      </c>
      <c r="T13" s="1">
        <v>1</v>
      </c>
      <c r="U13" s="1">
        <v>2</v>
      </c>
      <c r="V13" s="1">
        <v>1</v>
      </c>
      <c r="W13" s="1">
        <v>1</v>
      </c>
      <c r="X13" s="1">
        <v>1</v>
      </c>
      <c r="Y13" s="1">
        <v>1</v>
      </c>
      <c r="Z13" s="1">
        <v>2</v>
      </c>
      <c r="AA13" s="1">
        <v>1</v>
      </c>
      <c r="AB13" s="1">
        <v>2</v>
      </c>
      <c r="AC13" s="5">
        <f t="shared" si="9"/>
        <v>15</v>
      </c>
      <c r="AD13" s="7">
        <f t="shared" si="10"/>
        <v>1.3636363636363635</v>
      </c>
      <c r="AE13" s="10" t="str">
        <f t="shared" si="1"/>
        <v>І ур</v>
      </c>
      <c r="AF13" s="1">
        <v>2</v>
      </c>
      <c r="AG13" s="1">
        <v>1</v>
      </c>
      <c r="AH13" s="1">
        <v>2</v>
      </c>
      <c r="AI13" s="1">
        <v>1</v>
      </c>
      <c r="AJ13" s="1">
        <v>1</v>
      </c>
      <c r="AK13" s="5">
        <f t="shared" si="2"/>
        <v>7</v>
      </c>
      <c r="AL13" s="7">
        <f t="shared" si="3"/>
        <v>1.4</v>
      </c>
      <c r="AM13" s="10" t="str">
        <f t="shared" si="4"/>
        <v>І ур</v>
      </c>
      <c r="AN13" s="1">
        <v>1</v>
      </c>
      <c r="AO13" s="1">
        <v>2</v>
      </c>
      <c r="AP13" s="1">
        <v>1</v>
      </c>
      <c r="AQ13" s="1">
        <v>1</v>
      </c>
      <c r="AR13" s="1">
        <v>1</v>
      </c>
      <c r="AS13" s="1">
        <v>2</v>
      </c>
      <c r="AT13" s="1">
        <v>2</v>
      </c>
      <c r="AU13" s="1">
        <v>1</v>
      </c>
      <c r="AV13" s="1">
        <v>1</v>
      </c>
      <c r="AW13" s="5">
        <f t="shared" si="11"/>
        <v>12</v>
      </c>
      <c r="AX13" s="7">
        <f t="shared" si="12"/>
        <v>1.3333333333333333</v>
      </c>
      <c r="AY13" s="10" t="str">
        <f t="shared" si="5"/>
        <v>І ур</v>
      </c>
      <c r="AZ13" s="6">
        <f t="shared" si="13"/>
        <v>48</v>
      </c>
      <c r="BA13" s="8">
        <f t="shared" si="14"/>
        <v>1.3333333333333333</v>
      </c>
      <c r="BB13" s="10" t="str">
        <f t="shared" si="6"/>
        <v>І ур</v>
      </c>
    </row>
    <row r="14" spans="1:55" x14ac:dyDescent="0.25">
      <c r="B14" s="1">
        <v>6</v>
      </c>
      <c r="C14" s="1" t="s">
        <v>143</v>
      </c>
      <c r="D14" s="1">
        <v>3</v>
      </c>
      <c r="E14" s="1">
        <v>2</v>
      </c>
      <c r="F14" s="1">
        <v>3</v>
      </c>
      <c r="G14" s="1">
        <v>3</v>
      </c>
      <c r="H14" s="1">
        <v>3</v>
      </c>
      <c r="I14" s="1">
        <v>2</v>
      </c>
      <c r="J14" s="1">
        <v>3</v>
      </c>
      <c r="K14" s="1">
        <v>3</v>
      </c>
      <c r="L14" s="1">
        <v>2</v>
      </c>
      <c r="M14" s="1">
        <v>3</v>
      </c>
      <c r="N14" s="1">
        <v>2</v>
      </c>
      <c r="O14" s="5">
        <f t="shared" si="7"/>
        <v>29</v>
      </c>
      <c r="P14" s="7">
        <f t="shared" si="8"/>
        <v>2.6363636363636362</v>
      </c>
      <c r="Q14" s="10" t="str">
        <f t="shared" si="0"/>
        <v>ІІІ ур</v>
      </c>
      <c r="R14" s="1">
        <v>3</v>
      </c>
      <c r="S14" s="1">
        <v>2</v>
      </c>
      <c r="T14" s="1">
        <v>3</v>
      </c>
      <c r="U14" s="1">
        <v>3</v>
      </c>
      <c r="V14" s="1">
        <v>3</v>
      </c>
      <c r="W14" s="1">
        <v>2</v>
      </c>
      <c r="X14" s="1">
        <v>3</v>
      </c>
      <c r="Y14" s="1">
        <v>3</v>
      </c>
      <c r="Z14" s="1">
        <v>2</v>
      </c>
      <c r="AA14" s="1">
        <v>3</v>
      </c>
      <c r="AB14" s="1">
        <v>3</v>
      </c>
      <c r="AC14" s="5">
        <f t="shared" si="9"/>
        <v>30</v>
      </c>
      <c r="AD14" s="7">
        <f t="shared" si="10"/>
        <v>2.7272727272727271</v>
      </c>
      <c r="AE14" s="10" t="str">
        <f t="shared" si="1"/>
        <v>ІІІ ур</v>
      </c>
      <c r="AF14" s="1">
        <v>3</v>
      </c>
      <c r="AG14" s="1">
        <v>2</v>
      </c>
      <c r="AH14" s="1">
        <v>3</v>
      </c>
      <c r="AI14" s="1">
        <v>3</v>
      </c>
      <c r="AJ14" s="1">
        <v>3</v>
      </c>
      <c r="AK14" s="5">
        <f t="shared" si="2"/>
        <v>14</v>
      </c>
      <c r="AL14" s="7">
        <f t="shared" si="3"/>
        <v>2.8</v>
      </c>
      <c r="AM14" s="10" t="str">
        <f t="shared" si="4"/>
        <v>ІІІ ур</v>
      </c>
      <c r="AN14" s="1">
        <v>2</v>
      </c>
      <c r="AO14" s="1">
        <v>3</v>
      </c>
      <c r="AP14" s="1">
        <v>3</v>
      </c>
      <c r="AQ14" s="1">
        <v>3</v>
      </c>
      <c r="AR14" s="1">
        <v>2</v>
      </c>
      <c r="AS14" s="1">
        <v>3</v>
      </c>
      <c r="AT14" s="1">
        <v>3</v>
      </c>
      <c r="AU14" s="1">
        <v>2</v>
      </c>
      <c r="AV14" s="1">
        <v>3</v>
      </c>
      <c r="AW14" s="5">
        <f t="shared" si="11"/>
        <v>24</v>
      </c>
      <c r="AX14" s="7">
        <f t="shared" si="12"/>
        <v>2.6666666666666665</v>
      </c>
      <c r="AY14" s="10" t="str">
        <f t="shared" si="5"/>
        <v>ІІІ ур</v>
      </c>
      <c r="AZ14" s="6">
        <f t="shared" si="13"/>
        <v>97</v>
      </c>
      <c r="BA14" s="8">
        <f t="shared" si="14"/>
        <v>2.6944444444444446</v>
      </c>
      <c r="BB14" s="10" t="str">
        <f t="shared" si="6"/>
        <v>ІІІ ур</v>
      </c>
    </row>
    <row r="15" spans="1:55" x14ac:dyDescent="0.25">
      <c r="B15" s="1">
        <v>7</v>
      </c>
      <c r="C15" s="1" t="s">
        <v>142</v>
      </c>
      <c r="D15" s="1">
        <v>1</v>
      </c>
      <c r="E15" s="1">
        <v>2</v>
      </c>
      <c r="F15" s="1">
        <v>1</v>
      </c>
      <c r="G15" s="1">
        <v>2</v>
      </c>
      <c r="H15" s="1">
        <v>1</v>
      </c>
      <c r="I15" s="1">
        <v>2</v>
      </c>
      <c r="J15" s="1">
        <v>2</v>
      </c>
      <c r="K15" s="1">
        <v>2</v>
      </c>
      <c r="L15" s="1">
        <v>1</v>
      </c>
      <c r="M15" s="1">
        <v>1</v>
      </c>
      <c r="N15" s="1">
        <v>2</v>
      </c>
      <c r="O15" s="5">
        <f t="shared" si="7"/>
        <v>17</v>
      </c>
      <c r="P15" s="7">
        <f t="shared" si="8"/>
        <v>1.5454545454545454</v>
      </c>
      <c r="Q15" s="10" t="str">
        <f t="shared" si="0"/>
        <v>І ур</v>
      </c>
      <c r="R15" s="1">
        <v>1</v>
      </c>
      <c r="S15" s="1">
        <v>1</v>
      </c>
      <c r="T15" s="1">
        <v>2</v>
      </c>
      <c r="U15" s="1">
        <v>1</v>
      </c>
      <c r="V15" s="1">
        <v>2</v>
      </c>
      <c r="W15" s="1">
        <v>2</v>
      </c>
      <c r="X15" s="1">
        <v>1</v>
      </c>
      <c r="Y15" s="1">
        <v>2</v>
      </c>
      <c r="Z15" s="1">
        <v>2</v>
      </c>
      <c r="AA15" s="1">
        <v>1</v>
      </c>
      <c r="AB15" s="1">
        <v>2</v>
      </c>
      <c r="AC15" s="5">
        <f t="shared" si="9"/>
        <v>17</v>
      </c>
      <c r="AD15" s="7">
        <f t="shared" si="10"/>
        <v>1.5454545454545454</v>
      </c>
      <c r="AE15" s="10" t="str">
        <f t="shared" si="1"/>
        <v>І ур</v>
      </c>
      <c r="AF15" s="1">
        <v>1</v>
      </c>
      <c r="AG15" s="1">
        <v>2</v>
      </c>
      <c r="AH15" s="1">
        <v>1</v>
      </c>
      <c r="AI15" s="1">
        <v>2</v>
      </c>
      <c r="AJ15" s="1">
        <v>1</v>
      </c>
      <c r="AK15" s="5">
        <f t="shared" si="2"/>
        <v>7</v>
      </c>
      <c r="AL15" s="7">
        <f t="shared" si="3"/>
        <v>1.4</v>
      </c>
      <c r="AM15" s="10" t="str">
        <f t="shared" si="4"/>
        <v>І ур</v>
      </c>
      <c r="AN15" s="1">
        <v>1</v>
      </c>
      <c r="AO15" s="1">
        <v>2</v>
      </c>
      <c r="AP15" s="1">
        <v>2</v>
      </c>
      <c r="AQ15" s="1">
        <v>1</v>
      </c>
      <c r="AR15" s="1">
        <v>2</v>
      </c>
      <c r="AS15" s="1">
        <v>1</v>
      </c>
      <c r="AT15" s="1">
        <v>2</v>
      </c>
      <c r="AU15" s="1">
        <v>1</v>
      </c>
      <c r="AV15" s="1">
        <v>2</v>
      </c>
      <c r="AW15" s="5">
        <v>14</v>
      </c>
      <c r="AX15" s="7">
        <f t="shared" si="12"/>
        <v>1.5555555555555556</v>
      </c>
      <c r="AY15" s="10" t="str">
        <f t="shared" si="5"/>
        <v>І ур</v>
      </c>
      <c r="AZ15" s="6">
        <f t="shared" si="13"/>
        <v>55</v>
      </c>
      <c r="BA15" s="8">
        <f t="shared" si="14"/>
        <v>1.5277777777777777</v>
      </c>
      <c r="BB15" s="10" t="str">
        <f t="shared" si="6"/>
        <v>І ур</v>
      </c>
    </row>
    <row r="16" spans="1:55" x14ac:dyDescent="0.25">
      <c r="B16" s="1">
        <v>8</v>
      </c>
      <c r="C16" s="1" t="s">
        <v>140</v>
      </c>
      <c r="D16" s="1">
        <v>3</v>
      </c>
      <c r="E16" s="1">
        <v>2</v>
      </c>
      <c r="F16" s="1">
        <v>3</v>
      </c>
      <c r="G16" s="1">
        <v>3</v>
      </c>
      <c r="H16" s="1">
        <v>3</v>
      </c>
      <c r="I16" s="1">
        <v>2</v>
      </c>
      <c r="J16" s="1">
        <v>3</v>
      </c>
      <c r="K16" s="1">
        <v>3</v>
      </c>
      <c r="L16" s="1">
        <v>2</v>
      </c>
      <c r="M16" s="1">
        <v>2</v>
      </c>
      <c r="N16" s="1">
        <v>3</v>
      </c>
      <c r="O16" s="5">
        <f t="shared" si="7"/>
        <v>29</v>
      </c>
      <c r="P16" s="7">
        <f t="shared" si="8"/>
        <v>2.6363636363636362</v>
      </c>
      <c r="Q16" s="10" t="str">
        <f t="shared" si="0"/>
        <v>ІІІ ур</v>
      </c>
      <c r="R16" s="1">
        <v>3</v>
      </c>
      <c r="S16" s="1">
        <v>2</v>
      </c>
      <c r="T16" s="1">
        <v>3</v>
      </c>
      <c r="U16" s="1">
        <v>3</v>
      </c>
      <c r="V16" s="1">
        <v>2</v>
      </c>
      <c r="W16" s="1">
        <v>3</v>
      </c>
      <c r="X16" s="1">
        <v>2</v>
      </c>
      <c r="Y16" s="1">
        <v>3</v>
      </c>
      <c r="Z16" s="1">
        <v>2</v>
      </c>
      <c r="AA16" s="1">
        <v>3</v>
      </c>
      <c r="AB16" s="1">
        <v>3</v>
      </c>
      <c r="AC16" s="5">
        <f t="shared" si="9"/>
        <v>29</v>
      </c>
      <c r="AD16" s="7">
        <f t="shared" si="10"/>
        <v>2.6363636363636362</v>
      </c>
      <c r="AE16" s="10" t="str">
        <f t="shared" si="1"/>
        <v>ІІІ ур</v>
      </c>
      <c r="AF16" s="1">
        <v>2</v>
      </c>
      <c r="AG16" s="1">
        <v>3</v>
      </c>
      <c r="AH16" s="1">
        <v>3</v>
      </c>
      <c r="AI16" s="1">
        <v>2</v>
      </c>
      <c r="AJ16" s="1">
        <v>3</v>
      </c>
      <c r="AK16" s="5">
        <f t="shared" si="2"/>
        <v>13</v>
      </c>
      <c r="AL16" s="7">
        <f t="shared" si="3"/>
        <v>2.6</v>
      </c>
      <c r="AM16" s="10" t="str">
        <f t="shared" si="4"/>
        <v>ІІІ ур</v>
      </c>
      <c r="AN16" s="1">
        <v>2</v>
      </c>
      <c r="AO16" s="1">
        <v>3</v>
      </c>
      <c r="AP16" s="1">
        <v>3</v>
      </c>
      <c r="AQ16" s="1">
        <v>2</v>
      </c>
      <c r="AR16" s="1">
        <v>3</v>
      </c>
      <c r="AS16" s="1">
        <v>3</v>
      </c>
      <c r="AT16" s="1">
        <v>3</v>
      </c>
      <c r="AU16" s="1">
        <v>3</v>
      </c>
      <c r="AV16" s="1">
        <v>3</v>
      </c>
      <c r="AW16" s="5">
        <f t="shared" si="11"/>
        <v>25</v>
      </c>
      <c r="AX16" s="7">
        <f t="shared" si="12"/>
        <v>2.7777777777777777</v>
      </c>
      <c r="AY16" s="10" t="str">
        <f t="shared" si="5"/>
        <v>ІІІ ур</v>
      </c>
      <c r="AZ16" s="6">
        <f t="shared" si="13"/>
        <v>96</v>
      </c>
      <c r="BA16" s="8">
        <f t="shared" si="14"/>
        <v>2.6666666666666665</v>
      </c>
      <c r="BB16" s="10" t="str">
        <f t="shared" si="6"/>
        <v>ІІІ ур</v>
      </c>
    </row>
    <row r="17" spans="2:54" x14ac:dyDescent="0.25">
      <c r="B17" s="1">
        <v>9</v>
      </c>
      <c r="C17" s="1" t="s">
        <v>139</v>
      </c>
      <c r="D17" s="1">
        <v>3</v>
      </c>
      <c r="E17" s="1">
        <v>2</v>
      </c>
      <c r="F17" s="1">
        <v>3</v>
      </c>
      <c r="G17" s="1">
        <v>3</v>
      </c>
      <c r="H17" s="1">
        <v>3</v>
      </c>
      <c r="I17" s="1">
        <v>2</v>
      </c>
      <c r="J17" s="1">
        <v>3</v>
      </c>
      <c r="K17" s="1">
        <v>3</v>
      </c>
      <c r="L17" s="1">
        <v>3</v>
      </c>
      <c r="M17" s="1">
        <v>2</v>
      </c>
      <c r="N17" s="1">
        <v>2</v>
      </c>
      <c r="O17" s="5">
        <f t="shared" si="7"/>
        <v>29</v>
      </c>
      <c r="P17" s="7">
        <f t="shared" si="8"/>
        <v>2.6363636363636362</v>
      </c>
      <c r="Q17" s="10" t="str">
        <f t="shared" si="0"/>
        <v>ІІІ ур</v>
      </c>
      <c r="R17" s="1">
        <v>2</v>
      </c>
      <c r="S17" s="1">
        <v>3</v>
      </c>
      <c r="T17" s="1">
        <v>2</v>
      </c>
      <c r="U17" s="1">
        <v>3</v>
      </c>
      <c r="V17" s="1">
        <v>2</v>
      </c>
      <c r="W17" s="1">
        <v>3</v>
      </c>
      <c r="X17" s="1">
        <v>2</v>
      </c>
      <c r="Y17" s="1">
        <v>3</v>
      </c>
      <c r="Z17" s="1">
        <v>3</v>
      </c>
      <c r="AA17" s="1">
        <v>3</v>
      </c>
      <c r="AB17" s="1">
        <v>3</v>
      </c>
      <c r="AC17" s="5">
        <f t="shared" si="9"/>
        <v>29</v>
      </c>
      <c r="AD17" s="7">
        <f t="shared" si="10"/>
        <v>2.6363636363636362</v>
      </c>
      <c r="AE17" s="10" t="str">
        <f t="shared" si="1"/>
        <v>ІІІ ур</v>
      </c>
      <c r="AF17" s="1">
        <v>3</v>
      </c>
      <c r="AG17" s="1">
        <v>2</v>
      </c>
      <c r="AH17" s="1">
        <v>3</v>
      </c>
      <c r="AI17" s="1">
        <v>3</v>
      </c>
      <c r="AJ17" s="1">
        <v>2</v>
      </c>
      <c r="AK17" s="5">
        <f t="shared" si="2"/>
        <v>13</v>
      </c>
      <c r="AL17" s="7">
        <f t="shared" si="3"/>
        <v>2.6</v>
      </c>
      <c r="AM17" s="10" t="str">
        <f t="shared" si="4"/>
        <v>ІІІ ур</v>
      </c>
      <c r="AN17" s="1">
        <v>3</v>
      </c>
      <c r="AO17" s="1">
        <v>2</v>
      </c>
      <c r="AP17" s="1">
        <v>3</v>
      </c>
      <c r="AQ17" s="1">
        <v>2</v>
      </c>
      <c r="AR17" s="1">
        <v>3</v>
      </c>
      <c r="AS17" s="1">
        <v>3</v>
      </c>
      <c r="AT17" s="1">
        <v>2</v>
      </c>
      <c r="AU17" s="1">
        <v>3</v>
      </c>
      <c r="AV17" s="1">
        <v>3</v>
      </c>
      <c r="AW17" s="5">
        <f t="shared" si="11"/>
        <v>24</v>
      </c>
      <c r="AX17" s="7">
        <f t="shared" si="12"/>
        <v>2.6666666666666665</v>
      </c>
      <c r="AY17" s="10" t="str">
        <f t="shared" si="5"/>
        <v>ІІІ ур</v>
      </c>
      <c r="AZ17" s="6">
        <f t="shared" si="13"/>
        <v>95</v>
      </c>
      <c r="BA17" s="8">
        <f t="shared" si="14"/>
        <v>2.6388888888888888</v>
      </c>
      <c r="BB17" s="10" t="str">
        <f t="shared" si="6"/>
        <v>ІІІ ур</v>
      </c>
    </row>
    <row r="18" spans="2:54" x14ac:dyDescent="0.25">
      <c r="B18" s="1">
        <v>10</v>
      </c>
      <c r="C18" s="1" t="s">
        <v>138</v>
      </c>
      <c r="D18" s="1">
        <v>1</v>
      </c>
      <c r="E18" s="1">
        <v>2</v>
      </c>
      <c r="F18" s="1">
        <v>1</v>
      </c>
      <c r="G18" s="1">
        <v>2</v>
      </c>
      <c r="H18" s="1">
        <v>1</v>
      </c>
      <c r="I18" s="1">
        <v>2</v>
      </c>
      <c r="J18" s="1">
        <v>1</v>
      </c>
      <c r="K18" s="1">
        <v>2</v>
      </c>
      <c r="L18" s="1">
        <v>1</v>
      </c>
      <c r="M18" s="1">
        <v>1</v>
      </c>
      <c r="N18" s="1">
        <v>1</v>
      </c>
      <c r="O18" s="5">
        <f t="shared" si="7"/>
        <v>15</v>
      </c>
      <c r="P18" s="7">
        <f t="shared" si="8"/>
        <v>1.3636363636363635</v>
      </c>
      <c r="Q18" s="10" t="str">
        <f t="shared" si="0"/>
        <v>І ур</v>
      </c>
      <c r="R18" s="1">
        <v>2</v>
      </c>
      <c r="S18" s="1">
        <v>1</v>
      </c>
      <c r="T18" s="1">
        <v>2</v>
      </c>
      <c r="U18" s="1">
        <v>1</v>
      </c>
      <c r="V18" s="1">
        <v>2</v>
      </c>
      <c r="W18" s="1">
        <v>1</v>
      </c>
      <c r="X18" s="1">
        <v>1</v>
      </c>
      <c r="Y18" s="1">
        <v>2</v>
      </c>
      <c r="Z18" s="1">
        <v>2</v>
      </c>
      <c r="AA18" s="1">
        <v>1</v>
      </c>
      <c r="AB18" s="1">
        <v>1</v>
      </c>
      <c r="AC18" s="5">
        <f t="shared" si="9"/>
        <v>16</v>
      </c>
      <c r="AD18" s="7">
        <f t="shared" si="10"/>
        <v>1.4545454545454546</v>
      </c>
      <c r="AE18" s="10" t="str">
        <f t="shared" si="1"/>
        <v>І ур</v>
      </c>
      <c r="AF18" s="1">
        <v>1</v>
      </c>
      <c r="AG18" s="1">
        <v>2</v>
      </c>
      <c r="AH18" s="1">
        <v>1</v>
      </c>
      <c r="AI18" s="1">
        <v>1</v>
      </c>
      <c r="AJ18" s="1">
        <v>1</v>
      </c>
      <c r="AK18" s="5">
        <f t="shared" si="2"/>
        <v>6</v>
      </c>
      <c r="AL18" s="7">
        <f t="shared" si="3"/>
        <v>1.2</v>
      </c>
      <c r="AM18" s="10" t="str">
        <f t="shared" si="4"/>
        <v>І ур</v>
      </c>
      <c r="AN18" s="1">
        <v>1</v>
      </c>
      <c r="AO18" s="1">
        <v>2</v>
      </c>
      <c r="AP18" s="1">
        <v>1</v>
      </c>
      <c r="AQ18" s="1">
        <v>2</v>
      </c>
      <c r="AR18" s="1">
        <v>2</v>
      </c>
      <c r="AS18" s="1">
        <v>1</v>
      </c>
      <c r="AT18" s="1">
        <v>1</v>
      </c>
      <c r="AU18" s="1">
        <v>1</v>
      </c>
      <c r="AV18" s="1">
        <v>1</v>
      </c>
      <c r="AW18" s="5">
        <f t="shared" si="11"/>
        <v>12</v>
      </c>
      <c r="AX18" s="7">
        <f t="shared" si="12"/>
        <v>1.3333333333333333</v>
      </c>
      <c r="AY18" s="10" t="str">
        <f t="shared" si="5"/>
        <v>І ур</v>
      </c>
      <c r="AZ18" s="6">
        <f t="shared" si="13"/>
        <v>49</v>
      </c>
      <c r="BA18" s="8">
        <f t="shared" si="14"/>
        <v>1.3611111111111112</v>
      </c>
      <c r="BB18" s="10" t="str">
        <f t="shared" si="6"/>
        <v>І ур</v>
      </c>
    </row>
    <row r="19" spans="2:54" x14ac:dyDescent="0.25">
      <c r="B19" s="1">
        <v>11</v>
      </c>
      <c r="C19" s="1" t="s">
        <v>137</v>
      </c>
      <c r="D19" s="1">
        <v>3</v>
      </c>
      <c r="E19" s="1">
        <v>2</v>
      </c>
      <c r="F19" s="1">
        <v>3</v>
      </c>
      <c r="G19" s="1">
        <v>3</v>
      </c>
      <c r="H19" s="1">
        <v>3</v>
      </c>
      <c r="I19" s="1">
        <v>2</v>
      </c>
      <c r="J19" s="1">
        <v>3</v>
      </c>
      <c r="K19" s="1">
        <v>2</v>
      </c>
      <c r="L19" s="1">
        <v>3</v>
      </c>
      <c r="M19" s="1">
        <v>3</v>
      </c>
      <c r="N19" s="1">
        <v>3</v>
      </c>
      <c r="O19" s="5">
        <f t="shared" si="7"/>
        <v>30</v>
      </c>
      <c r="P19" s="7">
        <f t="shared" si="8"/>
        <v>2.7272727272727271</v>
      </c>
      <c r="Q19" s="10" t="str">
        <f t="shared" si="0"/>
        <v>ІІІ ур</v>
      </c>
      <c r="R19" s="1">
        <v>3</v>
      </c>
      <c r="S19" s="1">
        <v>3</v>
      </c>
      <c r="T19" s="1">
        <v>3</v>
      </c>
      <c r="U19" s="1">
        <v>2</v>
      </c>
      <c r="V19" s="1">
        <v>3</v>
      </c>
      <c r="W19" s="1">
        <v>3</v>
      </c>
      <c r="X19" s="1">
        <v>2</v>
      </c>
      <c r="Y19" s="1">
        <v>3</v>
      </c>
      <c r="Z19" s="1">
        <v>2</v>
      </c>
      <c r="AA19" s="1">
        <v>3</v>
      </c>
      <c r="AB19" s="1">
        <v>3</v>
      </c>
      <c r="AC19" s="5">
        <f t="shared" si="9"/>
        <v>30</v>
      </c>
      <c r="AD19" s="7">
        <f t="shared" si="10"/>
        <v>2.7272727272727271</v>
      </c>
      <c r="AE19" s="10" t="str">
        <f t="shared" si="1"/>
        <v>ІІІ ур</v>
      </c>
      <c r="AF19" s="1">
        <v>3</v>
      </c>
      <c r="AG19" s="1">
        <v>2</v>
      </c>
      <c r="AH19" s="1">
        <v>3</v>
      </c>
      <c r="AI19" s="1">
        <v>2</v>
      </c>
      <c r="AJ19" s="1">
        <v>3</v>
      </c>
      <c r="AK19" s="5">
        <f t="shared" si="2"/>
        <v>13</v>
      </c>
      <c r="AL19" s="7">
        <f t="shared" si="3"/>
        <v>2.6</v>
      </c>
      <c r="AM19" s="10" t="str">
        <f t="shared" si="4"/>
        <v>ІІІ ур</v>
      </c>
      <c r="AN19" s="1">
        <v>2</v>
      </c>
      <c r="AO19" s="1">
        <v>3</v>
      </c>
      <c r="AP19" s="1">
        <v>3</v>
      </c>
      <c r="AQ19" s="1">
        <v>2</v>
      </c>
      <c r="AR19" s="1">
        <v>3</v>
      </c>
      <c r="AS19" s="1">
        <v>2</v>
      </c>
      <c r="AT19" s="1">
        <v>3</v>
      </c>
      <c r="AU19" s="1">
        <v>3</v>
      </c>
      <c r="AV19" s="1">
        <v>3</v>
      </c>
      <c r="AW19" s="5">
        <f t="shared" si="11"/>
        <v>24</v>
      </c>
      <c r="AX19" s="7">
        <f t="shared" si="12"/>
        <v>2.6666666666666665</v>
      </c>
      <c r="AY19" s="10" t="str">
        <f t="shared" si="5"/>
        <v>ІІІ ур</v>
      </c>
      <c r="AZ19" s="6">
        <f t="shared" si="13"/>
        <v>97</v>
      </c>
      <c r="BA19" s="8">
        <f t="shared" si="14"/>
        <v>2.6944444444444446</v>
      </c>
      <c r="BB19" s="10" t="str">
        <f t="shared" si="6"/>
        <v>ІІІ ур</v>
      </c>
    </row>
    <row r="20" spans="2:54" x14ac:dyDescent="0.25">
      <c r="B20" s="1">
        <v>12</v>
      </c>
      <c r="C20" s="1" t="s">
        <v>136</v>
      </c>
      <c r="D20" s="1">
        <v>1</v>
      </c>
      <c r="E20" s="1">
        <v>2</v>
      </c>
      <c r="F20" s="1">
        <v>1</v>
      </c>
      <c r="G20" s="1">
        <v>1</v>
      </c>
      <c r="H20" s="1">
        <v>1</v>
      </c>
      <c r="I20" s="1">
        <v>2</v>
      </c>
      <c r="J20" s="1">
        <v>1</v>
      </c>
      <c r="K20" s="1">
        <v>2</v>
      </c>
      <c r="L20" s="1">
        <v>1</v>
      </c>
      <c r="M20" s="1">
        <v>1</v>
      </c>
      <c r="N20" s="1">
        <v>1</v>
      </c>
      <c r="O20" s="5">
        <f t="shared" si="7"/>
        <v>14</v>
      </c>
      <c r="P20" s="7">
        <f t="shared" si="8"/>
        <v>1.2727272727272727</v>
      </c>
      <c r="Q20" s="10" t="str">
        <f t="shared" si="0"/>
        <v>І ур</v>
      </c>
      <c r="R20" s="1">
        <v>1</v>
      </c>
      <c r="S20" s="1">
        <v>2</v>
      </c>
      <c r="T20" s="1">
        <v>1</v>
      </c>
      <c r="U20" s="1">
        <v>2</v>
      </c>
      <c r="V20" s="1">
        <v>1</v>
      </c>
      <c r="W20" s="1">
        <v>1</v>
      </c>
      <c r="X20" s="1">
        <v>2</v>
      </c>
      <c r="Y20" s="1">
        <v>1</v>
      </c>
      <c r="Z20" s="1">
        <v>1</v>
      </c>
      <c r="AA20" s="1">
        <v>1</v>
      </c>
      <c r="AB20" s="1">
        <v>1</v>
      </c>
      <c r="AC20" s="5">
        <f t="shared" si="9"/>
        <v>14</v>
      </c>
      <c r="AD20" s="7">
        <f t="shared" si="10"/>
        <v>1.2727272727272727</v>
      </c>
      <c r="AE20" s="10" t="str">
        <f t="shared" si="1"/>
        <v>І ур</v>
      </c>
      <c r="AF20" s="1">
        <v>1</v>
      </c>
      <c r="AG20" s="1">
        <v>2</v>
      </c>
      <c r="AH20" s="1">
        <v>1</v>
      </c>
      <c r="AI20" s="1">
        <v>1</v>
      </c>
      <c r="AJ20" s="1">
        <v>1</v>
      </c>
      <c r="AK20" s="5">
        <f t="shared" si="2"/>
        <v>6</v>
      </c>
      <c r="AL20" s="7">
        <f t="shared" si="3"/>
        <v>1.2</v>
      </c>
      <c r="AM20" s="10" t="str">
        <f t="shared" si="4"/>
        <v>І ур</v>
      </c>
      <c r="AN20" s="1">
        <v>1</v>
      </c>
      <c r="AO20" s="1">
        <v>2</v>
      </c>
      <c r="AP20" s="1">
        <v>1</v>
      </c>
      <c r="AQ20" s="1">
        <v>2</v>
      </c>
      <c r="AR20" s="1">
        <v>1</v>
      </c>
      <c r="AS20" s="1">
        <v>1</v>
      </c>
      <c r="AT20" s="1">
        <v>2</v>
      </c>
      <c r="AU20" s="1">
        <v>1</v>
      </c>
      <c r="AV20" s="1">
        <v>1</v>
      </c>
      <c r="AW20" s="5">
        <f t="shared" si="11"/>
        <v>12</v>
      </c>
      <c r="AX20" s="7">
        <f t="shared" si="12"/>
        <v>1.3333333333333333</v>
      </c>
      <c r="AY20" s="10" t="str">
        <f t="shared" si="5"/>
        <v>І ур</v>
      </c>
      <c r="AZ20" s="6">
        <f t="shared" si="13"/>
        <v>46</v>
      </c>
      <c r="BA20" s="8">
        <f t="shared" si="14"/>
        <v>1.2777777777777777</v>
      </c>
      <c r="BB20" s="10" t="str">
        <f t="shared" si="6"/>
        <v>І ур</v>
      </c>
    </row>
    <row r="21" spans="2:54" x14ac:dyDescent="0.25">
      <c r="B21" s="1">
        <v>13</v>
      </c>
      <c r="C21" s="1" t="s">
        <v>135</v>
      </c>
      <c r="D21" s="1">
        <v>3</v>
      </c>
      <c r="E21" s="1">
        <v>2</v>
      </c>
      <c r="F21" s="1">
        <v>3</v>
      </c>
      <c r="G21" s="1">
        <v>3</v>
      </c>
      <c r="H21" s="1">
        <v>2</v>
      </c>
      <c r="I21" s="1">
        <v>3</v>
      </c>
      <c r="J21" s="1">
        <v>2</v>
      </c>
      <c r="K21" s="1">
        <v>3</v>
      </c>
      <c r="L21" s="1">
        <v>3</v>
      </c>
      <c r="M21" s="1">
        <v>2</v>
      </c>
      <c r="N21" s="1">
        <v>3</v>
      </c>
      <c r="O21" s="5">
        <f t="shared" si="7"/>
        <v>29</v>
      </c>
      <c r="P21" s="7">
        <f t="shared" si="8"/>
        <v>2.6363636363636362</v>
      </c>
      <c r="Q21" s="10" t="str">
        <f t="shared" si="0"/>
        <v>ІІІ ур</v>
      </c>
      <c r="R21" s="1">
        <v>3</v>
      </c>
      <c r="S21" s="1">
        <v>2</v>
      </c>
      <c r="T21" s="1">
        <v>3</v>
      </c>
      <c r="U21" s="1">
        <v>3</v>
      </c>
      <c r="V21" s="1">
        <v>3</v>
      </c>
      <c r="W21" s="1">
        <v>3</v>
      </c>
      <c r="X21" s="1">
        <v>3</v>
      </c>
      <c r="Y21" s="1">
        <v>3</v>
      </c>
      <c r="Z21" s="1">
        <v>3</v>
      </c>
      <c r="AA21" s="1">
        <v>2</v>
      </c>
      <c r="AB21" s="1">
        <v>2</v>
      </c>
      <c r="AC21" s="5">
        <f t="shared" si="9"/>
        <v>30</v>
      </c>
      <c r="AD21" s="7">
        <f t="shared" si="10"/>
        <v>2.7272727272727271</v>
      </c>
      <c r="AE21" s="10" t="str">
        <f t="shared" si="1"/>
        <v>ІІІ ур</v>
      </c>
      <c r="AF21" s="1">
        <v>2</v>
      </c>
      <c r="AG21" s="1">
        <v>3</v>
      </c>
      <c r="AH21" s="1">
        <v>3</v>
      </c>
      <c r="AI21" s="1">
        <v>3</v>
      </c>
      <c r="AJ21" s="1">
        <v>3</v>
      </c>
      <c r="AK21" s="5">
        <f t="shared" si="2"/>
        <v>14</v>
      </c>
      <c r="AL21" s="7">
        <f t="shared" si="3"/>
        <v>2.8</v>
      </c>
      <c r="AM21" s="10" t="str">
        <f t="shared" si="4"/>
        <v>ІІІ ур</v>
      </c>
      <c r="AN21" s="1">
        <v>3</v>
      </c>
      <c r="AO21" s="1">
        <v>2</v>
      </c>
      <c r="AP21" s="1">
        <v>3</v>
      </c>
      <c r="AQ21" s="1">
        <v>3</v>
      </c>
      <c r="AR21" s="1">
        <v>3</v>
      </c>
      <c r="AS21" s="1">
        <v>2</v>
      </c>
      <c r="AT21" s="1">
        <v>3</v>
      </c>
      <c r="AU21" s="1">
        <v>3</v>
      </c>
      <c r="AV21" s="1">
        <v>3</v>
      </c>
      <c r="AW21" s="5">
        <f t="shared" si="11"/>
        <v>25</v>
      </c>
      <c r="AX21" s="7">
        <f t="shared" si="12"/>
        <v>2.7777777777777777</v>
      </c>
      <c r="AY21" s="10" t="str">
        <f t="shared" si="5"/>
        <v>ІІІ ур</v>
      </c>
      <c r="AZ21" s="6">
        <f t="shared" si="13"/>
        <v>98</v>
      </c>
      <c r="BA21" s="8">
        <f t="shared" si="14"/>
        <v>2.7222222222222223</v>
      </c>
      <c r="BB21" s="10" t="str">
        <f t="shared" si="6"/>
        <v>ІІІ ур</v>
      </c>
    </row>
    <row r="22" spans="2:54" x14ac:dyDescent="0.25">
      <c r="B22" s="1">
        <v>14</v>
      </c>
      <c r="C22" s="1" t="s">
        <v>134</v>
      </c>
      <c r="D22" s="1">
        <v>1</v>
      </c>
      <c r="E22" s="1">
        <v>2</v>
      </c>
      <c r="F22" s="1">
        <v>1</v>
      </c>
      <c r="G22" s="1">
        <v>2</v>
      </c>
      <c r="H22" s="1">
        <v>1</v>
      </c>
      <c r="I22" s="1">
        <v>1</v>
      </c>
      <c r="J22" s="1">
        <v>1</v>
      </c>
      <c r="K22" s="1">
        <v>2</v>
      </c>
      <c r="L22" s="1">
        <v>1</v>
      </c>
      <c r="M22" s="1">
        <v>1</v>
      </c>
      <c r="N22" s="1">
        <v>1</v>
      </c>
      <c r="O22" s="5">
        <f t="shared" si="7"/>
        <v>14</v>
      </c>
      <c r="P22" s="7">
        <f t="shared" si="8"/>
        <v>1.2727272727272727</v>
      </c>
      <c r="Q22" s="10" t="str">
        <f t="shared" si="0"/>
        <v>І ур</v>
      </c>
      <c r="R22" s="1">
        <v>1</v>
      </c>
      <c r="S22" s="1">
        <v>2</v>
      </c>
      <c r="T22" s="1">
        <v>2</v>
      </c>
      <c r="U22" s="1">
        <v>2</v>
      </c>
      <c r="V22" s="1">
        <v>2</v>
      </c>
      <c r="W22" s="1">
        <v>1</v>
      </c>
      <c r="X22" s="1">
        <v>2</v>
      </c>
      <c r="Y22" s="1">
        <v>1</v>
      </c>
      <c r="Z22" s="1">
        <v>1</v>
      </c>
      <c r="AA22" s="1">
        <v>2</v>
      </c>
      <c r="AB22" s="1">
        <v>1</v>
      </c>
      <c r="AC22" s="5">
        <f t="shared" si="9"/>
        <v>17</v>
      </c>
      <c r="AD22" s="7">
        <f t="shared" si="10"/>
        <v>1.5454545454545454</v>
      </c>
      <c r="AE22" s="10" t="str">
        <f t="shared" si="1"/>
        <v>І ур</v>
      </c>
      <c r="AF22" s="1">
        <v>1</v>
      </c>
      <c r="AG22" s="1">
        <v>2</v>
      </c>
      <c r="AH22" s="1">
        <v>1</v>
      </c>
      <c r="AI22" s="1">
        <v>2</v>
      </c>
      <c r="AJ22" s="1">
        <v>1</v>
      </c>
      <c r="AK22" s="5">
        <f t="shared" si="2"/>
        <v>7</v>
      </c>
      <c r="AL22" s="7">
        <f t="shared" si="3"/>
        <v>1.4</v>
      </c>
      <c r="AM22" s="10" t="str">
        <f t="shared" si="4"/>
        <v>І ур</v>
      </c>
      <c r="AN22" s="1">
        <v>1</v>
      </c>
      <c r="AO22" s="1">
        <v>2</v>
      </c>
      <c r="AP22" s="1">
        <v>1</v>
      </c>
      <c r="AQ22" s="1">
        <v>2</v>
      </c>
      <c r="AR22" s="1">
        <v>1</v>
      </c>
      <c r="AS22" s="1">
        <v>1</v>
      </c>
      <c r="AT22" s="1">
        <v>1</v>
      </c>
      <c r="AU22" s="1">
        <v>1</v>
      </c>
      <c r="AV22" s="1">
        <v>2</v>
      </c>
      <c r="AW22" s="5">
        <f t="shared" si="11"/>
        <v>12</v>
      </c>
      <c r="AX22" s="7">
        <f t="shared" si="12"/>
        <v>1.3333333333333333</v>
      </c>
      <c r="AY22" s="10" t="str">
        <f t="shared" si="5"/>
        <v>І ур</v>
      </c>
      <c r="AZ22" s="6">
        <f t="shared" si="13"/>
        <v>50</v>
      </c>
      <c r="BA22" s="8">
        <f t="shared" si="14"/>
        <v>1.3888888888888888</v>
      </c>
      <c r="BB22" s="10" t="str">
        <f t="shared" si="6"/>
        <v>І ур</v>
      </c>
    </row>
    <row r="23" spans="2:54" x14ac:dyDescent="0.25">
      <c r="B23" s="1">
        <v>15</v>
      </c>
      <c r="C23" s="1" t="s">
        <v>133</v>
      </c>
      <c r="D23" s="1">
        <v>2</v>
      </c>
      <c r="E23" s="1">
        <v>3</v>
      </c>
      <c r="F23" s="1">
        <v>2</v>
      </c>
      <c r="G23" s="1">
        <v>3</v>
      </c>
      <c r="H23" s="1">
        <v>2</v>
      </c>
      <c r="I23" s="1">
        <v>2</v>
      </c>
      <c r="J23" s="1">
        <v>1</v>
      </c>
      <c r="K23" s="1">
        <v>2</v>
      </c>
      <c r="L23" s="1">
        <v>3</v>
      </c>
      <c r="M23" s="1">
        <v>2</v>
      </c>
      <c r="N23" s="1">
        <v>2</v>
      </c>
      <c r="O23" s="5">
        <f t="shared" si="7"/>
        <v>24</v>
      </c>
      <c r="P23" s="7">
        <f t="shared" si="8"/>
        <v>2.1818181818181817</v>
      </c>
      <c r="Q23" s="10" t="str">
        <f t="shared" si="0"/>
        <v>ІІ ур</v>
      </c>
      <c r="R23" s="1">
        <v>2</v>
      </c>
      <c r="S23" s="1">
        <v>3</v>
      </c>
      <c r="T23" s="1">
        <v>2</v>
      </c>
      <c r="U23" s="1">
        <v>2</v>
      </c>
      <c r="V23" s="1">
        <v>2</v>
      </c>
      <c r="W23" s="1">
        <v>3</v>
      </c>
      <c r="X23" s="1">
        <v>2</v>
      </c>
      <c r="Y23" s="1">
        <v>2</v>
      </c>
      <c r="Z23" s="1">
        <v>3</v>
      </c>
      <c r="AA23" s="1">
        <v>2</v>
      </c>
      <c r="AB23" s="1">
        <v>3</v>
      </c>
      <c r="AC23" s="5">
        <f t="shared" si="9"/>
        <v>26</v>
      </c>
      <c r="AD23" s="7">
        <f t="shared" si="10"/>
        <v>2.3636363636363638</v>
      </c>
      <c r="AE23" s="10" t="str">
        <f t="shared" si="1"/>
        <v>ІІ ур</v>
      </c>
      <c r="AF23" s="1">
        <v>2</v>
      </c>
      <c r="AG23" s="1">
        <v>1</v>
      </c>
      <c r="AH23" s="1">
        <v>2</v>
      </c>
      <c r="AI23" s="1">
        <v>3</v>
      </c>
      <c r="AJ23" s="1">
        <v>2</v>
      </c>
      <c r="AK23" s="5">
        <f t="shared" si="2"/>
        <v>10</v>
      </c>
      <c r="AL23" s="7">
        <f t="shared" si="3"/>
        <v>2</v>
      </c>
      <c r="AM23" s="10" t="str">
        <f t="shared" si="4"/>
        <v>ІІ ур</v>
      </c>
      <c r="AN23" s="1">
        <v>1</v>
      </c>
      <c r="AO23" s="1">
        <v>2</v>
      </c>
      <c r="AP23" s="1">
        <v>3</v>
      </c>
      <c r="AQ23" s="1">
        <v>2</v>
      </c>
      <c r="AR23" s="1">
        <v>2</v>
      </c>
      <c r="AS23" s="1">
        <v>2</v>
      </c>
      <c r="AT23" s="1">
        <v>2</v>
      </c>
      <c r="AU23" s="1">
        <v>2</v>
      </c>
      <c r="AV23" s="1">
        <v>3</v>
      </c>
      <c r="AW23" s="5">
        <f t="shared" si="11"/>
        <v>19</v>
      </c>
      <c r="AX23" s="7">
        <f t="shared" si="12"/>
        <v>2.1111111111111112</v>
      </c>
      <c r="AY23" s="10" t="str">
        <f t="shared" si="5"/>
        <v>ІІ ур</v>
      </c>
      <c r="AZ23" s="6">
        <f t="shared" si="13"/>
        <v>79</v>
      </c>
      <c r="BA23" s="8">
        <f t="shared" si="14"/>
        <v>2.1944444444444446</v>
      </c>
      <c r="BB23" s="10" t="str">
        <f t="shared" si="6"/>
        <v>ІІ ур</v>
      </c>
    </row>
    <row r="24" spans="2:54" x14ac:dyDescent="0.25">
      <c r="B24" s="1">
        <v>16</v>
      </c>
      <c r="C24" s="1" t="s">
        <v>132</v>
      </c>
      <c r="D24" s="1">
        <v>2</v>
      </c>
      <c r="E24" s="1">
        <v>3</v>
      </c>
      <c r="F24" s="1">
        <v>2</v>
      </c>
      <c r="G24" s="1">
        <v>2</v>
      </c>
      <c r="H24" s="1">
        <v>2</v>
      </c>
      <c r="I24" s="1">
        <v>2</v>
      </c>
      <c r="J24" s="1">
        <v>3</v>
      </c>
      <c r="K24" s="1">
        <v>2</v>
      </c>
      <c r="L24" s="1">
        <v>2</v>
      </c>
      <c r="M24" s="1">
        <v>2</v>
      </c>
      <c r="N24" s="1">
        <v>3</v>
      </c>
      <c r="O24" s="5">
        <f t="shared" si="7"/>
        <v>25</v>
      </c>
      <c r="P24" s="7">
        <f t="shared" si="8"/>
        <v>2.2727272727272729</v>
      </c>
      <c r="Q24" s="10" t="str">
        <f t="shared" si="0"/>
        <v>ІІ ур</v>
      </c>
      <c r="R24" s="1">
        <v>2</v>
      </c>
      <c r="S24" s="1">
        <v>3</v>
      </c>
      <c r="T24" s="1">
        <v>2</v>
      </c>
      <c r="U24" s="1">
        <v>3</v>
      </c>
      <c r="V24" s="1">
        <v>2</v>
      </c>
      <c r="W24" s="1">
        <v>3</v>
      </c>
      <c r="X24" s="1">
        <v>2</v>
      </c>
      <c r="Y24" s="1">
        <v>2</v>
      </c>
      <c r="Z24" s="1">
        <v>2</v>
      </c>
      <c r="AA24" s="1">
        <v>3</v>
      </c>
      <c r="AB24" s="1">
        <v>3</v>
      </c>
      <c r="AC24" s="5">
        <f t="shared" si="9"/>
        <v>27</v>
      </c>
      <c r="AD24" s="7">
        <f t="shared" si="10"/>
        <v>2.4545454545454546</v>
      </c>
      <c r="AE24" s="10" t="str">
        <f t="shared" si="1"/>
        <v>ІІ ур</v>
      </c>
      <c r="AF24" s="1">
        <v>2</v>
      </c>
      <c r="AG24" s="1">
        <v>3</v>
      </c>
      <c r="AH24" s="1">
        <v>2</v>
      </c>
      <c r="AI24" s="1">
        <v>3</v>
      </c>
      <c r="AJ24" s="1">
        <v>2</v>
      </c>
      <c r="AK24" s="5">
        <f t="shared" si="2"/>
        <v>12</v>
      </c>
      <c r="AL24" s="7">
        <f t="shared" si="3"/>
        <v>2.4</v>
      </c>
      <c r="AM24" s="10" t="str">
        <f t="shared" si="4"/>
        <v>ІІ ур</v>
      </c>
      <c r="AN24" s="1">
        <v>2</v>
      </c>
      <c r="AO24" s="1">
        <v>3</v>
      </c>
      <c r="AP24" s="1">
        <v>2</v>
      </c>
      <c r="AQ24" s="1">
        <v>2</v>
      </c>
      <c r="AR24" s="1">
        <v>3</v>
      </c>
      <c r="AS24" s="1">
        <v>2</v>
      </c>
      <c r="AT24" s="1">
        <v>3</v>
      </c>
      <c r="AU24" s="1">
        <v>2</v>
      </c>
      <c r="AV24" s="1">
        <v>2</v>
      </c>
      <c r="AW24" s="5">
        <f t="shared" si="11"/>
        <v>21</v>
      </c>
      <c r="AX24" s="7">
        <f t="shared" si="12"/>
        <v>2.3333333333333335</v>
      </c>
      <c r="AY24" s="10" t="str">
        <f t="shared" si="5"/>
        <v>ІІ ур</v>
      </c>
      <c r="AZ24" s="6">
        <f t="shared" si="13"/>
        <v>85</v>
      </c>
      <c r="BA24" s="8">
        <f t="shared" si="14"/>
        <v>2.3611111111111112</v>
      </c>
      <c r="BB24" s="10" t="str">
        <f t="shared" si="6"/>
        <v>ІІ ур</v>
      </c>
    </row>
    <row r="25" spans="2:54" x14ac:dyDescent="0.25">
      <c r="B25" s="1">
        <v>17</v>
      </c>
      <c r="C25" s="1" t="s">
        <v>131</v>
      </c>
      <c r="D25" s="1">
        <v>2</v>
      </c>
      <c r="E25" s="1">
        <v>3</v>
      </c>
      <c r="F25" s="1">
        <v>2</v>
      </c>
      <c r="G25" s="1">
        <v>3</v>
      </c>
      <c r="H25" s="1">
        <v>2</v>
      </c>
      <c r="I25" s="1">
        <v>2</v>
      </c>
      <c r="J25" s="1">
        <v>2</v>
      </c>
      <c r="K25" s="1">
        <v>3</v>
      </c>
      <c r="L25" s="1">
        <v>2</v>
      </c>
      <c r="M25" s="1">
        <v>2</v>
      </c>
      <c r="N25" s="1">
        <v>2</v>
      </c>
      <c r="O25" s="5">
        <f t="shared" si="7"/>
        <v>25</v>
      </c>
      <c r="P25" s="7">
        <f t="shared" si="8"/>
        <v>2.2727272727272729</v>
      </c>
      <c r="Q25" s="10" t="str">
        <f t="shared" si="0"/>
        <v>ІІ ур</v>
      </c>
      <c r="R25" s="1">
        <v>2</v>
      </c>
      <c r="S25" s="1">
        <v>3</v>
      </c>
      <c r="T25" s="1">
        <v>2</v>
      </c>
      <c r="U25" s="1">
        <v>3</v>
      </c>
      <c r="V25" s="1">
        <v>3</v>
      </c>
      <c r="W25" s="1">
        <v>3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5">
        <f t="shared" si="9"/>
        <v>27</v>
      </c>
      <c r="AD25" s="7">
        <f t="shared" si="10"/>
        <v>2.4545454545454546</v>
      </c>
      <c r="AE25" s="10" t="str">
        <f t="shared" si="1"/>
        <v>ІІ ур</v>
      </c>
      <c r="AF25" s="1">
        <v>2</v>
      </c>
      <c r="AG25" s="1">
        <v>3</v>
      </c>
      <c r="AH25" s="1">
        <v>2</v>
      </c>
      <c r="AI25" s="1">
        <v>3</v>
      </c>
      <c r="AJ25" s="1">
        <v>2</v>
      </c>
      <c r="AK25" s="5">
        <f t="shared" si="2"/>
        <v>12</v>
      </c>
      <c r="AL25" s="7">
        <f t="shared" si="3"/>
        <v>2.4</v>
      </c>
      <c r="AM25" s="10" t="str">
        <f t="shared" si="4"/>
        <v>ІІ ур</v>
      </c>
      <c r="AN25" s="1">
        <v>2</v>
      </c>
      <c r="AO25" s="1">
        <v>3</v>
      </c>
      <c r="AP25" s="1">
        <v>2</v>
      </c>
      <c r="AQ25" s="1">
        <v>2</v>
      </c>
      <c r="AR25" s="1">
        <v>3</v>
      </c>
      <c r="AS25" s="1">
        <v>2</v>
      </c>
      <c r="AT25" s="1">
        <v>3</v>
      </c>
      <c r="AU25" s="1">
        <v>2</v>
      </c>
      <c r="AV25" s="1">
        <v>2</v>
      </c>
      <c r="AW25" s="5">
        <f t="shared" si="11"/>
        <v>21</v>
      </c>
      <c r="AX25" s="7">
        <f t="shared" si="12"/>
        <v>2.3333333333333335</v>
      </c>
      <c r="AY25" s="10" t="str">
        <f t="shared" si="5"/>
        <v>ІІ ур</v>
      </c>
      <c r="AZ25" s="6">
        <f t="shared" si="13"/>
        <v>85</v>
      </c>
      <c r="BA25" s="8">
        <f t="shared" si="14"/>
        <v>2.3611111111111112</v>
      </c>
      <c r="BB25" s="10" t="str">
        <f t="shared" si="6"/>
        <v>ІІ ур</v>
      </c>
    </row>
    <row r="26" spans="2:54" x14ac:dyDescent="0.25">
      <c r="B26" s="1">
        <v>18</v>
      </c>
      <c r="C26" s="1" t="s">
        <v>130</v>
      </c>
      <c r="D26" s="1">
        <v>1</v>
      </c>
      <c r="E26" s="1">
        <v>1</v>
      </c>
      <c r="F26" s="1">
        <v>2</v>
      </c>
      <c r="G26" s="1">
        <v>2</v>
      </c>
      <c r="H26" s="1">
        <v>2</v>
      </c>
      <c r="I26" s="1">
        <v>1</v>
      </c>
      <c r="J26" s="1">
        <v>2</v>
      </c>
      <c r="K26" s="1">
        <v>1</v>
      </c>
      <c r="L26" s="1">
        <v>2</v>
      </c>
      <c r="M26" s="1">
        <v>1</v>
      </c>
      <c r="N26" s="1">
        <v>1</v>
      </c>
      <c r="O26" s="5">
        <f t="shared" si="7"/>
        <v>16</v>
      </c>
      <c r="P26" s="7">
        <f t="shared" si="8"/>
        <v>1.4545454545454546</v>
      </c>
      <c r="Q26" s="10" t="str">
        <f t="shared" si="0"/>
        <v>І ур</v>
      </c>
      <c r="R26" s="1">
        <v>1</v>
      </c>
      <c r="S26" s="1">
        <v>2</v>
      </c>
      <c r="T26" s="1">
        <v>2</v>
      </c>
      <c r="U26" s="1">
        <v>2</v>
      </c>
      <c r="V26" s="1">
        <v>1</v>
      </c>
      <c r="W26" s="1">
        <v>2</v>
      </c>
      <c r="X26" s="1">
        <v>1</v>
      </c>
      <c r="Y26" s="1">
        <v>2</v>
      </c>
      <c r="Z26" s="1">
        <v>1</v>
      </c>
      <c r="AA26" s="1">
        <v>2</v>
      </c>
      <c r="AB26" s="1">
        <v>1</v>
      </c>
      <c r="AC26" s="5">
        <f t="shared" si="9"/>
        <v>17</v>
      </c>
      <c r="AD26" s="7">
        <f t="shared" si="10"/>
        <v>1.5454545454545454</v>
      </c>
      <c r="AE26" s="10" t="str">
        <f t="shared" si="1"/>
        <v>І ур</v>
      </c>
      <c r="AF26" s="1">
        <v>1</v>
      </c>
      <c r="AG26" s="1">
        <v>2</v>
      </c>
      <c r="AH26" s="1">
        <v>2</v>
      </c>
      <c r="AI26" s="1">
        <v>1</v>
      </c>
      <c r="AJ26" s="1">
        <v>1</v>
      </c>
      <c r="AK26" s="5">
        <f t="shared" si="2"/>
        <v>7</v>
      </c>
      <c r="AL26" s="7">
        <f t="shared" si="3"/>
        <v>1.4</v>
      </c>
      <c r="AM26" s="10" t="str">
        <f t="shared" si="4"/>
        <v>І ур</v>
      </c>
      <c r="AN26" s="1">
        <v>1</v>
      </c>
      <c r="AO26" s="1">
        <v>2</v>
      </c>
      <c r="AP26" s="1">
        <v>2</v>
      </c>
      <c r="AQ26" s="1">
        <v>2</v>
      </c>
      <c r="AR26" s="1">
        <v>1</v>
      </c>
      <c r="AS26" s="1">
        <v>2</v>
      </c>
      <c r="AT26" s="1">
        <v>1</v>
      </c>
      <c r="AU26" s="1">
        <v>2</v>
      </c>
      <c r="AV26" s="1">
        <v>1</v>
      </c>
      <c r="AW26" s="5">
        <f t="shared" si="11"/>
        <v>14</v>
      </c>
      <c r="AX26" s="7">
        <f t="shared" si="12"/>
        <v>1.5555555555555556</v>
      </c>
      <c r="AY26" s="10" t="str">
        <f t="shared" si="5"/>
        <v>І ур</v>
      </c>
      <c r="AZ26" s="6">
        <f t="shared" si="13"/>
        <v>54</v>
      </c>
      <c r="BA26" s="8">
        <f t="shared" si="14"/>
        <v>1.5</v>
      </c>
      <c r="BB26" s="10" t="str">
        <f t="shared" si="6"/>
        <v>І ур</v>
      </c>
    </row>
    <row r="27" spans="2:54" x14ac:dyDescent="0.25">
      <c r="B27" s="1">
        <v>19</v>
      </c>
      <c r="C27" s="1" t="s">
        <v>129</v>
      </c>
      <c r="D27" s="1">
        <v>3</v>
      </c>
      <c r="E27" s="1">
        <v>2</v>
      </c>
      <c r="F27" s="1">
        <v>3</v>
      </c>
      <c r="G27" s="1">
        <v>3</v>
      </c>
      <c r="H27" s="1">
        <v>3</v>
      </c>
      <c r="I27" s="1">
        <v>2</v>
      </c>
      <c r="J27" s="1">
        <v>3</v>
      </c>
      <c r="K27" s="1">
        <v>3</v>
      </c>
      <c r="L27" s="1">
        <v>2</v>
      </c>
      <c r="M27" s="1">
        <v>3</v>
      </c>
      <c r="N27" s="1">
        <v>3</v>
      </c>
      <c r="O27" s="5">
        <f t="shared" si="7"/>
        <v>30</v>
      </c>
      <c r="P27" s="7">
        <f t="shared" si="8"/>
        <v>2.7272727272727271</v>
      </c>
      <c r="Q27" s="10" t="str">
        <f t="shared" si="0"/>
        <v>ІІІ ур</v>
      </c>
      <c r="R27" s="1">
        <v>3</v>
      </c>
      <c r="S27" s="1">
        <v>2</v>
      </c>
      <c r="T27" s="1">
        <v>3</v>
      </c>
      <c r="U27" s="1">
        <v>3</v>
      </c>
      <c r="V27" s="1">
        <v>2</v>
      </c>
      <c r="W27" s="1">
        <v>3</v>
      </c>
      <c r="X27" s="1">
        <v>3</v>
      </c>
      <c r="Y27" s="1">
        <v>2</v>
      </c>
      <c r="Z27" s="1">
        <v>3</v>
      </c>
      <c r="AA27" s="1">
        <v>3</v>
      </c>
      <c r="AB27" s="1">
        <v>3</v>
      </c>
      <c r="AC27" s="5">
        <f t="shared" si="9"/>
        <v>30</v>
      </c>
      <c r="AD27" s="7">
        <f t="shared" si="10"/>
        <v>2.7272727272727271</v>
      </c>
      <c r="AE27" s="10" t="str">
        <f t="shared" si="1"/>
        <v>ІІІ ур</v>
      </c>
      <c r="AF27" s="1">
        <v>3</v>
      </c>
      <c r="AG27" s="1">
        <v>2</v>
      </c>
      <c r="AH27" s="1">
        <v>3</v>
      </c>
      <c r="AI27" s="1">
        <v>3</v>
      </c>
      <c r="AJ27" s="1">
        <v>3</v>
      </c>
      <c r="AK27" s="5">
        <f t="shared" si="2"/>
        <v>14</v>
      </c>
      <c r="AL27" s="7">
        <f t="shared" si="3"/>
        <v>2.8</v>
      </c>
      <c r="AM27" s="10" t="str">
        <f t="shared" si="4"/>
        <v>ІІІ ур</v>
      </c>
      <c r="AN27" s="1">
        <v>3</v>
      </c>
      <c r="AO27" s="1">
        <v>3</v>
      </c>
      <c r="AP27" s="1">
        <v>2</v>
      </c>
      <c r="AQ27" s="1">
        <v>3</v>
      </c>
      <c r="AR27" s="1">
        <v>2</v>
      </c>
      <c r="AS27" s="1">
        <v>3</v>
      </c>
      <c r="AT27" s="1">
        <v>2</v>
      </c>
      <c r="AU27" s="1">
        <v>3</v>
      </c>
      <c r="AV27" s="1">
        <v>3</v>
      </c>
      <c r="AW27" s="5">
        <f t="shared" si="11"/>
        <v>24</v>
      </c>
      <c r="AX27" s="7">
        <f t="shared" si="12"/>
        <v>2.6666666666666665</v>
      </c>
      <c r="AY27" s="10" t="str">
        <f t="shared" si="5"/>
        <v>ІІІ ур</v>
      </c>
      <c r="AZ27" s="6">
        <f t="shared" si="13"/>
        <v>98</v>
      </c>
      <c r="BA27" s="8">
        <f t="shared" si="14"/>
        <v>2.7222222222222223</v>
      </c>
      <c r="BB27" s="10" t="str">
        <f t="shared" si="6"/>
        <v>ІІІ ур</v>
      </c>
    </row>
    <row r="28" spans="2:54" x14ac:dyDescent="0.25">
      <c r="B28" s="1">
        <v>20</v>
      </c>
      <c r="C28" s="1" t="s">
        <v>128</v>
      </c>
      <c r="D28" s="1">
        <v>2</v>
      </c>
      <c r="E28" s="1">
        <v>3</v>
      </c>
      <c r="F28" s="1">
        <v>3</v>
      </c>
      <c r="G28" s="1">
        <v>3</v>
      </c>
      <c r="H28" s="1">
        <v>2</v>
      </c>
      <c r="I28" s="1">
        <v>2</v>
      </c>
      <c r="J28" s="1">
        <v>2</v>
      </c>
      <c r="K28" s="1">
        <v>3</v>
      </c>
      <c r="L28" s="1">
        <v>2</v>
      </c>
      <c r="M28" s="1">
        <v>2</v>
      </c>
      <c r="N28" s="1">
        <v>3</v>
      </c>
      <c r="O28" s="5">
        <f t="shared" si="7"/>
        <v>27</v>
      </c>
      <c r="P28" s="7">
        <f t="shared" si="8"/>
        <v>2.4545454545454546</v>
      </c>
      <c r="Q28" s="10" t="str">
        <f t="shared" si="0"/>
        <v>ІІ ур</v>
      </c>
      <c r="R28" s="1">
        <v>2</v>
      </c>
      <c r="S28" s="1">
        <v>3</v>
      </c>
      <c r="T28" s="1">
        <v>2</v>
      </c>
      <c r="U28" s="1">
        <v>2</v>
      </c>
      <c r="V28" s="1">
        <v>3</v>
      </c>
      <c r="W28" s="1">
        <v>2</v>
      </c>
      <c r="X28" s="1">
        <v>2</v>
      </c>
      <c r="Y28" s="1">
        <v>1</v>
      </c>
      <c r="Z28" s="1">
        <v>2</v>
      </c>
      <c r="AA28" s="1">
        <v>3</v>
      </c>
      <c r="AB28" s="1">
        <v>2</v>
      </c>
      <c r="AC28" s="5">
        <f t="shared" si="9"/>
        <v>24</v>
      </c>
      <c r="AD28" s="7">
        <f t="shared" si="10"/>
        <v>2.1818181818181817</v>
      </c>
      <c r="AE28" s="10" t="str">
        <f t="shared" si="1"/>
        <v>ІІ ур</v>
      </c>
      <c r="AF28" s="1">
        <v>2</v>
      </c>
      <c r="AG28" s="1">
        <v>3</v>
      </c>
      <c r="AH28" s="1">
        <v>2</v>
      </c>
      <c r="AI28" s="1">
        <v>2</v>
      </c>
      <c r="AJ28" s="1">
        <v>2</v>
      </c>
      <c r="AK28" s="5">
        <f t="shared" si="2"/>
        <v>11</v>
      </c>
      <c r="AL28" s="7">
        <f t="shared" si="3"/>
        <v>2.2000000000000002</v>
      </c>
      <c r="AM28" s="10" t="str">
        <f t="shared" si="4"/>
        <v>ІІ ур</v>
      </c>
      <c r="AN28" s="1">
        <v>2</v>
      </c>
      <c r="AO28" s="1">
        <v>2</v>
      </c>
      <c r="AP28" s="1">
        <v>2</v>
      </c>
      <c r="AQ28" s="1">
        <v>2</v>
      </c>
      <c r="AR28" s="1">
        <v>2</v>
      </c>
      <c r="AS28" s="1">
        <v>2</v>
      </c>
      <c r="AT28" s="1">
        <v>2</v>
      </c>
      <c r="AU28" s="1">
        <v>2</v>
      </c>
      <c r="AV28" s="1">
        <v>2</v>
      </c>
      <c r="AW28" s="5">
        <f t="shared" si="11"/>
        <v>18</v>
      </c>
      <c r="AX28" s="7">
        <f t="shared" si="12"/>
        <v>2</v>
      </c>
      <c r="AY28" s="10" t="str">
        <f t="shared" si="5"/>
        <v>ІІ ур</v>
      </c>
      <c r="AZ28" s="6">
        <f t="shared" si="13"/>
        <v>80</v>
      </c>
      <c r="BA28" s="8">
        <f t="shared" si="14"/>
        <v>2.2222222222222223</v>
      </c>
      <c r="BB28" s="10" t="str">
        <f t="shared" si="6"/>
        <v>ІІ ур</v>
      </c>
    </row>
    <row r="29" spans="2:54" x14ac:dyDescent="0.25">
      <c r="B29" s="1">
        <v>21</v>
      </c>
      <c r="C29" s="1" t="s">
        <v>126</v>
      </c>
      <c r="D29" s="1">
        <v>1</v>
      </c>
      <c r="E29" s="1">
        <v>2</v>
      </c>
      <c r="F29" s="1">
        <v>1</v>
      </c>
      <c r="G29" s="1">
        <v>2</v>
      </c>
      <c r="H29" s="1">
        <v>1</v>
      </c>
      <c r="I29" s="1">
        <v>1</v>
      </c>
      <c r="J29" s="1">
        <v>1</v>
      </c>
      <c r="K29" s="1">
        <v>1</v>
      </c>
      <c r="L29" s="1">
        <v>2</v>
      </c>
      <c r="M29" s="1">
        <v>1</v>
      </c>
      <c r="N29" s="1">
        <v>2</v>
      </c>
      <c r="O29" s="5">
        <f t="shared" si="7"/>
        <v>15</v>
      </c>
      <c r="P29" s="7">
        <f t="shared" si="8"/>
        <v>1.3636363636363635</v>
      </c>
      <c r="Q29" s="10" t="str">
        <f t="shared" si="0"/>
        <v>І ур</v>
      </c>
      <c r="R29" s="1">
        <v>2</v>
      </c>
      <c r="S29" s="1">
        <v>1</v>
      </c>
      <c r="T29" s="1">
        <v>1</v>
      </c>
      <c r="U29" s="1">
        <v>1</v>
      </c>
      <c r="V29" s="1">
        <v>2</v>
      </c>
      <c r="W29" s="1">
        <v>1</v>
      </c>
      <c r="X29" s="1">
        <v>2</v>
      </c>
      <c r="Y29" s="1">
        <v>1</v>
      </c>
      <c r="Z29" s="1">
        <v>2</v>
      </c>
      <c r="AA29" s="1">
        <v>1</v>
      </c>
      <c r="AB29" s="1">
        <v>1</v>
      </c>
      <c r="AC29" s="5">
        <f t="shared" si="9"/>
        <v>15</v>
      </c>
      <c r="AD29" s="7">
        <f t="shared" si="10"/>
        <v>1.3636363636363635</v>
      </c>
      <c r="AE29" s="10" t="str">
        <f t="shared" si="1"/>
        <v>І ур</v>
      </c>
      <c r="AF29" s="1">
        <v>1</v>
      </c>
      <c r="AG29" s="1">
        <v>2</v>
      </c>
      <c r="AH29" s="1">
        <v>2</v>
      </c>
      <c r="AI29" s="1">
        <v>1</v>
      </c>
      <c r="AJ29" s="1">
        <v>1</v>
      </c>
      <c r="AK29" s="5">
        <f t="shared" si="2"/>
        <v>7</v>
      </c>
      <c r="AL29" s="7">
        <f t="shared" si="3"/>
        <v>1.4</v>
      </c>
      <c r="AM29" s="10" t="str">
        <f t="shared" si="4"/>
        <v>І ур</v>
      </c>
      <c r="AN29" s="1">
        <v>1</v>
      </c>
      <c r="AO29" s="1">
        <v>1</v>
      </c>
      <c r="AP29" s="1">
        <v>1</v>
      </c>
      <c r="AQ29" s="1">
        <v>2</v>
      </c>
      <c r="AR29" s="1">
        <v>2</v>
      </c>
      <c r="AS29" s="1">
        <v>1</v>
      </c>
      <c r="AT29" s="1">
        <v>1</v>
      </c>
      <c r="AU29" s="1">
        <v>2</v>
      </c>
      <c r="AV29" s="1">
        <v>1</v>
      </c>
      <c r="AW29" s="5">
        <f t="shared" si="11"/>
        <v>12</v>
      </c>
      <c r="AX29" s="7">
        <f t="shared" si="12"/>
        <v>1.3333333333333333</v>
      </c>
      <c r="AY29" s="10" t="str">
        <f t="shared" si="5"/>
        <v>І ур</v>
      </c>
      <c r="AZ29" s="6">
        <f t="shared" si="13"/>
        <v>49</v>
      </c>
      <c r="BA29" s="8">
        <f t="shared" si="14"/>
        <v>1.3611111111111112</v>
      </c>
      <c r="BB29" s="10" t="str">
        <f t="shared" si="6"/>
        <v>І ур</v>
      </c>
    </row>
    <row r="30" spans="2:54" x14ac:dyDescent="0.25">
      <c r="B30" s="1">
        <v>22</v>
      </c>
      <c r="C30" s="1" t="s">
        <v>125</v>
      </c>
      <c r="D30" s="1">
        <v>2</v>
      </c>
      <c r="E30" s="1">
        <v>3</v>
      </c>
      <c r="F30" s="1">
        <v>2</v>
      </c>
      <c r="G30" s="1">
        <v>2</v>
      </c>
      <c r="H30" s="1">
        <v>3</v>
      </c>
      <c r="I30" s="1">
        <v>2</v>
      </c>
      <c r="J30" s="1">
        <v>3</v>
      </c>
      <c r="K30" s="1">
        <v>2</v>
      </c>
      <c r="L30" s="1">
        <v>2</v>
      </c>
      <c r="M30" s="1">
        <v>3</v>
      </c>
      <c r="N30" s="1">
        <v>2</v>
      </c>
      <c r="O30" s="5">
        <f t="shared" si="7"/>
        <v>26</v>
      </c>
      <c r="P30" s="7">
        <f t="shared" si="8"/>
        <v>2.3636363636363638</v>
      </c>
      <c r="Q30" s="10" t="str">
        <f t="shared" si="0"/>
        <v>ІІ ур</v>
      </c>
      <c r="R30" s="1">
        <v>2</v>
      </c>
      <c r="S30" s="1">
        <v>2</v>
      </c>
      <c r="T30" s="1">
        <v>2</v>
      </c>
      <c r="U30" s="1">
        <v>2</v>
      </c>
      <c r="V30" s="1">
        <v>3</v>
      </c>
      <c r="W30" s="1">
        <v>2</v>
      </c>
      <c r="X30" s="1">
        <v>2</v>
      </c>
      <c r="Y30" s="1">
        <v>3</v>
      </c>
      <c r="Z30" s="1">
        <v>2</v>
      </c>
      <c r="AA30" s="1">
        <v>2</v>
      </c>
      <c r="AB30" s="1">
        <v>3</v>
      </c>
      <c r="AC30" s="5">
        <f t="shared" si="9"/>
        <v>25</v>
      </c>
      <c r="AD30" s="7">
        <f t="shared" si="10"/>
        <v>2.2727272727272729</v>
      </c>
      <c r="AE30" s="10" t="str">
        <f t="shared" si="1"/>
        <v>ІІ ур</v>
      </c>
      <c r="AF30" s="1">
        <v>2</v>
      </c>
      <c r="AG30" s="1">
        <v>2</v>
      </c>
      <c r="AH30" s="1">
        <v>3</v>
      </c>
      <c r="AI30" s="1">
        <v>2</v>
      </c>
      <c r="AJ30" s="1">
        <v>2</v>
      </c>
      <c r="AK30" s="5">
        <f t="shared" si="2"/>
        <v>11</v>
      </c>
      <c r="AL30" s="7">
        <f t="shared" si="3"/>
        <v>2.2000000000000002</v>
      </c>
      <c r="AM30" s="10" t="str">
        <f t="shared" si="4"/>
        <v>ІІ ур</v>
      </c>
      <c r="AN30" s="1">
        <v>2</v>
      </c>
      <c r="AO30" s="1">
        <v>3</v>
      </c>
      <c r="AP30" s="1">
        <v>2</v>
      </c>
      <c r="AQ30" s="1">
        <v>2</v>
      </c>
      <c r="AR30" s="1">
        <v>2</v>
      </c>
      <c r="AS30" s="1">
        <v>3</v>
      </c>
      <c r="AT30" s="1">
        <v>2</v>
      </c>
      <c r="AU30" s="1">
        <v>2</v>
      </c>
      <c r="AV30" s="1">
        <v>2</v>
      </c>
      <c r="AW30" s="5">
        <f t="shared" si="11"/>
        <v>20</v>
      </c>
      <c r="AX30" s="7">
        <f t="shared" si="12"/>
        <v>2.2222222222222223</v>
      </c>
      <c r="AY30" s="10" t="str">
        <f t="shared" si="5"/>
        <v>ІІ ур</v>
      </c>
      <c r="AZ30" s="6">
        <f t="shared" si="13"/>
        <v>82</v>
      </c>
      <c r="BA30" s="8">
        <f t="shared" si="14"/>
        <v>2.2777777777777777</v>
      </c>
      <c r="BB30" s="10" t="str">
        <f t="shared" si="6"/>
        <v>ІІ ур</v>
      </c>
    </row>
    <row r="31" spans="2:54" x14ac:dyDescent="0.25">
      <c r="B31" s="1">
        <v>23</v>
      </c>
      <c r="C31" s="1" t="s">
        <v>124</v>
      </c>
      <c r="D31" s="1">
        <v>2</v>
      </c>
      <c r="E31" s="1">
        <v>3</v>
      </c>
      <c r="F31" s="1">
        <v>2</v>
      </c>
      <c r="G31" s="1">
        <v>2</v>
      </c>
      <c r="H31" s="1">
        <v>3</v>
      </c>
      <c r="I31" s="1">
        <v>2</v>
      </c>
      <c r="J31" s="1">
        <v>2</v>
      </c>
      <c r="K31" s="1">
        <v>2</v>
      </c>
      <c r="L31" s="1">
        <v>3</v>
      </c>
      <c r="M31" s="1">
        <v>2</v>
      </c>
      <c r="N31" s="1">
        <v>3</v>
      </c>
      <c r="O31" s="5">
        <f t="shared" si="7"/>
        <v>26</v>
      </c>
      <c r="P31" s="7">
        <f t="shared" si="8"/>
        <v>2.3636363636363638</v>
      </c>
      <c r="Q31" s="10" t="str">
        <f t="shared" si="0"/>
        <v>ІІ ур</v>
      </c>
      <c r="R31" s="1">
        <v>2</v>
      </c>
      <c r="S31" s="1">
        <v>3</v>
      </c>
      <c r="T31" s="1">
        <v>2</v>
      </c>
      <c r="U31" s="1">
        <v>3</v>
      </c>
      <c r="V31" s="1">
        <v>2</v>
      </c>
      <c r="W31" s="1">
        <v>3</v>
      </c>
      <c r="X31" s="1">
        <v>2</v>
      </c>
      <c r="Y31" s="1">
        <v>3</v>
      </c>
      <c r="Z31" s="1">
        <v>3</v>
      </c>
      <c r="AA31" s="1">
        <v>3</v>
      </c>
      <c r="AB31" s="1">
        <v>2</v>
      </c>
      <c r="AC31" s="5">
        <f t="shared" si="9"/>
        <v>28</v>
      </c>
      <c r="AD31" s="7">
        <f t="shared" si="10"/>
        <v>2.5454545454545454</v>
      </c>
      <c r="AE31" s="10" t="str">
        <f t="shared" si="1"/>
        <v>ІІ ур</v>
      </c>
      <c r="AF31" s="1">
        <v>2</v>
      </c>
      <c r="AG31" s="1">
        <v>3</v>
      </c>
      <c r="AH31" s="1">
        <v>2</v>
      </c>
      <c r="AI31" s="1">
        <v>3</v>
      </c>
      <c r="AJ31" s="1">
        <v>2</v>
      </c>
      <c r="AK31" s="5">
        <f t="shared" si="2"/>
        <v>12</v>
      </c>
      <c r="AL31" s="7">
        <f t="shared" si="3"/>
        <v>2.4</v>
      </c>
      <c r="AM31" s="10" t="str">
        <f t="shared" si="4"/>
        <v>ІІ ур</v>
      </c>
      <c r="AN31" s="1">
        <v>2</v>
      </c>
      <c r="AO31" s="1">
        <v>2</v>
      </c>
      <c r="AP31" s="1">
        <v>3</v>
      </c>
      <c r="AQ31" s="1">
        <v>3</v>
      </c>
      <c r="AR31" s="1">
        <v>2</v>
      </c>
      <c r="AS31" s="1">
        <v>3</v>
      </c>
      <c r="AT31" s="1">
        <v>2</v>
      </c>
      <c r="AU31" s="1">
        <v>3</v>
      </c>
      <c r="AV31" s="1">
        <v>2</v>
      </c>
      <c r="AW31" s="5">
        <f t="shared" si="11"/>
        <v>22</v>
      </c>
      <c r="AX31" s="7">
        <f t="shared" si="12"/>
        <v>2.4444444444444446</v>
      </c>
      <c r="AY31" s="10" t="str">
        <f t="shared" si="5"/>
        <v>ІІ ур</v>
      </c>
      <c r="AZ31" s="6">
        <f t="shared" si="13"/>
        <v>88</v>
      </c>
      <c r="BA31" s="8">
        <f t="shared" si="14"/>
        <v>2.4444444444444446</v>
      </c>
      <c r="BB31" s="10" t="str">
        <f t="shared" si="6"/>
        <v>ІІ ур</v>
      </c>
    </row>
    <row r="32" spans="2:54" x14ac:dyDescent="0.25">
      <c r="B32" s="1">
        <v>24</v>
      </c>
      <c r="C32" s="1" t="s">
        <v>150</v>
      </c>
      <c r="D32" s="1">
        <v>1</v>
      </c>
      <c r="E32" s="1">
        <v>2</v>
      </c>
      <c r="F32" s="1">
        <v>1</v>
      </c>
      <c r="G32" s="1">
        <v>2</v>
      </c>
      <c r="H32" s="1">
        <v>1</v>
      </c>
      <c r="I32" s="1">
        <v>1</v>
      </c>
      <c r="J32" s="1">
        <v>1</v>
      </c>
      <c r="K32" s="1">
        <v>2</v>
      </c>
      <c r="L32" s="1">
        <v>1</v>
      </c>
      <c r="M32" s="1">
        <v>2</v>
      </c>
      <c r="N32" s="1">
        <v>1</v>
      </c>
      <c r="O32" s="5">
        <f t="shared" si="7"/>
        <v>15</v>
      </c>
      <c r="P32" s="7">
        <f t="shared" si="8"/>
        <v>1.3636363636363635</v>
      </c>
      <c r="Q32" s="10" t="str">
        <f t="shared" si="0"/>
        <v>І ур</v>
      </c>
      <c r="R32" s="1">
        <v>1</v>
      </c>
      <c r="S32" s="1">
        <v>2</v>
      </c>
      <c r="T32" s="1">
        <v>1</v>
      </c>
      <c r="U32" s="1">
        <v>2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>
        <v>2</v>
      </c>
      <c r="AB32" s="1">
        <v>2</v>
      </c>
      <c r="AC32" s="5">
        <f t="shared" si="9"/>
        <v>15</v>
      </c>
      <c r="AD32" s="7">
        <f t="shared" si="10"/>
        <v>1.3636363636363635</v>
      </c>
      <c r="AE32" s="10" t="str">
        <f t="shared" si="1"/>
        <v>І ур</v>
      </c>
      <c r="AF32" s="1">
        <v>2</v>
      </c>
      <c r="AG32" s="1">
        <v>1</v>
      </c>
      <c r="AH32" s="1">
        <v>1</v>
      </c>
      <c r="AI32" s="1">
        <v>2</v>
      </c>
      <c r="AJ32" s="1">
        <v>1</v>
      </c>
      <c r="AK32" s="5">
        <f t="shared" si="2"/>
        <v>7</v>
      </c>
      <c r="AL32" s="7">
        <f t="shared" si="3"/>
        <v>1.4</v>
      </c>
      <c r="AM32" s="10" t="str">
        <f t="shared" si="4"/>
        <v>І ур</v>
      </c>
      <c r="AN32" s="1">
        <v>1</v>
      </c>
      <c r="AO32" s="1">
        <v>2</v>
      </c>
      <c r="AP32" s="1">
        <v>2</v>
      </c>
      <c r="AQ32" s="1">
        <v>1</v>
      </c>
      <c r="AR32" s="1">
        <v>2</v>
      </c>
      <c r="AS32" s="1">
        <v>1</v>
      </c>
      <c r="AT32" s="1">
        <v>2</v>
      </c>
      <c r="AU32" s="1">
        <v>1</v>
      </c>
      <c r="AV32" s="1">
        <v>1</v>
      </c>
      <c r="AW32" s="5">
        <f t="shared" si="11"/>
        <v>13</v>
      </c>
      <c r="AX32" s="7">
        <f t="shared" si="12"/>
        <v>1.4444444444444444</v>
      </c>
      <c r="AY32" s="10" t="str">
        <f t="shared" si="5"/>
        <v>І ур</v>
      </c>
      <c r="AZ32" s="6">
        <f t="shared" si="13"/>
        <v>50</v>
      </c>
      <c r="BA32" s="8">
        <f t="shared" si="14"/>
        <v>1.3888888888888888</v>
      </c>
      <c r="BB32" s="10" t="str">
        <f t="shared" si="6"/>
        <v>І ур</v>
      </c>
    </row>
    <row r="33" spans="2:54" x14ac:dyDescent="0.25">
      <c r="B33" s="1">
        <v>25</v>
      </c>
      <c r="C33" s="1" t="s">
        <v>123</v>
      </c>
      <c r="D33" s="1">
        <v>2</v>
      </c>
      <c r="E33" s="1">
        <v>3</v>
      </c>
      <c r="F33" s="1">
        <v>2</v>
      </c>
      <c r="G33" s="1">
        <v>3</v>
      </c>
      <c r="H33" s="1">
        <v>2</v>
      </c>
      <c r="I33" s="1">
        <v>2</v>
      </c>
      <c r="J33" s="1">
        <v>2</v>
      </c>
      <c r="K33" s="1">
        <v>3</v>
      </c>
      <c r="L33" s="1">
        <v>2</v>
      </c>
      <c r="M33" s="1">
        <v>3</v>
      </c>
      <c r="N33" s="1">
        <v>2</v>
      </c>
      <c r="O33" s="5">
        <f t="shared" si="7"/>
        <v>26</v>
      </c>
      <c r="P33" s="7">
        <f t="shared" si="8"/>
        <v>2.3636363636363638</v>
      </c>
      <c r="Q33" s="10" t="str">
        <f t="shared" si="0"/>
        <v>ІІ ур</v>
      </c>
      <c r="R33" s="1">
        <v>2</v>
      </c>
      <c r="S33" s="1">
        <v>3</v>
      </c>
      <c r="T33" s="1">
        <v>2</v>
      </c>
      <c r="U33" s="1">
        <v>3</v>
      </c>
      <c r="V33" s="1">
        <v>2</v>
      </c>
      <c r="W33" s="1">
        <v>3</v>
      </c>
      <c r="X33" s="1">
        <v>2</v>
      </c>
      <c r="Y33" s="1">
        <v>2</v>
      </c>
      <c r="Z33" s="1">
        <v>3</v>
      </c>
      <c r="AA33" s="1">
        <v>2</v>
      </c>
      <c r="AB33" s="1">
        <v>2</v>
      </c>
      <c r="AC33" s="5">
        <f t="shared" si="9"/>
        <v>26</v>
      </c>
      <c r="AD33" s="7">
        <f t="shared" si="10"/>
        <v>2.3636363636363638</v>
      </c>
      <c r="AE33" s="10" t="str">
        <f t="shared" si="1"/>
        <v>ІІ ур</v>
      </c>
      <c r="AF33" s="1">
        <v>2</v>
      </c>
      <c r="AG33" s="1">
        <v>3</v>
      </c>
      <c r="AH33" s="1">
        <v>2</v>
      </c>
      <c r="AI33" s="1">
        <v>2</v>
      </c>
      <c r="AJ33" s="1">
        <v>2</v>
      </c>
      <c r="AK33" s="5">
        <f t="shared" si="2"/>
        <v>11</v>
      </c>
      <c r="AL33" s="7">
        <f t="shared" si="3"/>
        <v>2.2000000000000002</v>
      </c>
      <c r="AM33" s="10" t="str">
        <f t="shared" si="4"/>
        <v>ІІ ур</v>
      </c>
      <c r="AN33" s="1">
        <v>2</v>
      </c>
      <c r="AO33" s="1">
        <v>3</v>
      </c>
      <c r="AP33" s="1">
        <v>3</v>
      </c>
      <c r="AQ33" s="1">
        <v>2</v>
      </c>
      <c r="AR33" s="1">
        <v>2</v>
      </c>
      <c r="AS33" s="1">
        <v>2</v>
      </c>
      <c r="AT33" s="1">
        <v>2</v>
      </c>
      <c r="AU33" s="1">
        <v>2</v>
      </c>
      <c r="AV33" s="1">
        <v>2</v>
      </c>
      <c r="AW33" s="5">
        <f t="shared" si="11"/>
        <v>20</v>
      </c>
      <c r="AX33" s="7">
        <f t="shared" si="12"/>
        <v>2.2222222222222223</v>
      </c>
      <c r="AY33" s="10" t="str">
        <f t="shared" si="5"/>
        <v>ІІ ур</v>
      </c>
      <c r="AZ33" s="6">
        <f t="shared" si="13"/>
        <v>83</v>
      </c>
      <c r="BA33" s="8">
        <f t="shared" si="14"/>
        <v>2.3055555555555554</v>
      </c>
      <c r="BB33" s="10" t="str">
        <f t="shared" si="6"/>
        <v>ІІ ур</v>
      </c>
    </row>
    <row r="34" spans="2:54" x14ac:dyDescent="0.25">
      <c r="B34" s="1">
        <v>26</v>
      </c>
      <c r="C34" s="1" t="s">
        <v>122</v>
      </c>
      <c r="D34" s="1">
        <v>2</v>
      </c>
      <c r="E34" s="1">
        <v>3</v>
      </c>
      <c r="F34" s="1">
        <v>2</v>
      </c>
      <c r="G34" s="1">
        <v>2</v>
      </c>
      <c r="H34" s="1">
        <v>2</v>
      </c>
      <c r="I34" s="1">
        <v>2</v>
      </c>
      <c r="J34" s="1">
        <v>2</v>
      </c>
      <c r="K34" s="1">
        <v>1</v>
      </c>
      <c r="L34" s="1">
        <v>2</v>
      </c>
      <c r="M34" s="1">
        <v>3</v>
      </c>
      <c r="N34" s="1">
        <v>2</v>
      </c>
      <c r="O34" s="5">
        <f t="shared" si="7"/>
        <v>23</v>
      </c>
      <c r="P34" s="7">
        <f t="shared" si="8"/>
        <v>2.0909090909090908</v>
      </c>
      <c r="Q34" s="10" t="str">
        <f t="shared" si="0"/>
        <v>ІІ ур</v>
      </c>
      <c r="R34" s="1">
        <v>2</v>
      </c>
      <c r="S34" s="1">
        <v>2</v>
      </c>
      <c r="T34" s="1">
        <v>2</v>
      </c>
      <c r="U34" s="1">
        <v>3</v>
      </c>
      <c r="V34" s="1">
        <v>2</v>
      </c>
      <c r="W34" s="1">
        <v>2</v>
      </c>
      <c r="X34" s="1">
        <v>3</v>
      </c>
      <c r="Y34" s="1">
        <v>2</v>
      </c>
      <c r="Z34" s="1">
        <v>2</v>
      </c>
      <c r="AA34" s="1">
        <v>2</v>
      </c>
      <c r="AB34" s="1">
        <v>2</v>
      </c>
      <c r="AC34" s="5">
        <f t="shared" si="9"/>
        <v>24</v>
      </c>
      <c r="AD34" s="7">
        <f t="shared" si="10"/>
        <v>2.1818181818181817</v>
      </c>
      <c r="AE34" s="10" t="str">
        <f t="shared" si="1"/>
        <v>ІІ ур</v>
      </c>
      <c r="AF34" s="1">
        <v>2</v>
      </c>
      <c r="AG34" s="1">
        <v>3</v>
      </c>
      <c r="AH34" s="1">
        <v>2</v>
      </c>
      <c r="AI34" s="1">
        <v>3</v>
      </c>
      <c r="AJ34" s="1">
        <v>2</v>
      </c>
      <c r="AK34" s="5">
        <f t="shared" si="2"/>
        <v>12</v>
      </c>
      <c r="AL34" s="7">
        <f t="shared" si="3"/>
        <v>2.4</v>
      </c>
      <c r="AM34" s="10" t="str">
        <f t="shared" si="4"/>
        <v>ІІ ур</v>
      </c>
      <c r="AN34" s="1">
        <v>2</v>
      </c>
      <c r="AO34" s="1">
        <v>3</v>
      </c>
      <c r="AP34" s="1">
        <v>2</v>
      </c>
      <c r="AQ34" s="1">
        <v>3</v>
      </c>
      <c r="AR34" s="1">
        <v>2</v>
      </c>
      <c r="AS34" s="1">
        <v>2</v>
      </c>
      <c r="AT34" s="1">
        <v>3</v>
      </c>
      <c r="AU34" s="1">
        <v>2</v>
      </c>
      <c r="AV34" s="1">
        <v>2</v>
      </c>
      <c r="AW34" s="5">
        <f t="shared" si="11"/>
        <v>21</v>
      </c>
      <c r="AX34" s="7">
        <f t="shared" si="12"/>
        <v>2.3333333333333335</v>
      </c>
      <c r="AY34" s="10" t="str">
        <f t="shared" si="5"/>
        <v>ІІ ур</v>
      </c>
      <c r="AZ34" s="6">
        <f t="shared" si="13"/>
        <v>80</v>
      </c>
      <c r="BA34" s="8">
        <f t="shared" si="14"/>
        <v>2.2222222222222223</v>
      </c>
      <c r="BB34" s="10" t="str">
        <f t="shared" si="6"/>
        <v>ІІ ур</v>
      </c>
    </row>
    <row r="35" spans="2:54" x14ac:dyDescent="0.25">
      <c r="B35" s="1">
        <v>27</v>
      </c>
      <c r="C35" s="1" t="s">
        <v>151</v>
      </c>
      <c r="D35" s="1">
        <v>2</v>
      </c>
      <c r="E35" s="1">
        <v>3</v>
      </c>
      <c r="F35" s="1">
        <v>2</v>
      </c>
      <c r="G35" s="1">
        <v>2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2</v>
      </c>
      <c r="O35" s="5">
        <f t="shared" si="7"/>
        <v>25</v>
      </c>
      <c r="P35" s="7">
        <f t="shared" si="8"/>
        <v>2.2727272727272729</v>
      </c>
      <c r="Q35" s="10" t="str">
        <f t="shared" si="0"/>
        <v>ІІ ур</v>
      </c>
      <c r="R35" s="1">
        <v>2</v>
      </c>
      <c r="S35" s="1">
        <v>3</v>
      </c>
      <c r="T35" s="1">
        <v>2</v>
      </c>
      <c r="U35" s="1">
        <v>2</v>
      </c>
      <c r="V35" s="1">
        <v>3</v>
      </c>
      <c r="W35" s="1">
        <v>2</v>
      </c>
      <c r="X35" s="1">
        <v>3</v>
      </c>
      <c r="Y35" s="1">
        <v>2</v>
      </c>
      <c r="Z35" s="1">
        <v>3</v>
      </c>
      <c r="AA35" s="1">
        <v>2</v>
      </c>
      <c r="AB35" s="1">
        <v>3</v>
      </c>
      <c r="AC35" s="5">
        <f t="shared" si="9"/>
        <v>27</v>
      </c>
      <c r="AD35" s="7">
        <f t="shared" si="10"/>
        <v>2.4545454545454546</v>
      </c>
      <c r="AE35" s="10" t="str">
        <f t="shared" si="1"/>
        <v>ІІ ур</v>
      </c>
      <c r="AF35" s="1">
        <v>2</v>
      </c>
      <c r="AG35" s="1">
        <v>3</v>
      </c>
      <c r="AH35" s="1">
        <v>2</v>
      </c>
      <c r="AI35" s="1">
        <v>2</v>
      </c>
      <c r="AJ35" s="1">
        <v>2</v>
      </c>
      <c r="AK35" s="5">
        <f t="shared" si="2"/>
        <v>11</v>
      </c>
      <c r="AL35" s="7">
        <f t="shared" si="3"/>
        <v>2.2000000000000002</v>
      </c>
      <c r="AM35" s="10" t="str">
        <f t="shared" si="4"/>
        <v>ІІ ур</v>
      </c>
      <c r="AN35" s="1">
        <v>2</v>
      </c>
      <c r="AO35" s="1">
        <v>3</v>
      </c>
      <c r="AP35" s="1">
        <v>2</v>
      </c>
      <c r="AQ35" s="1">
        <v>3</v>
      </c>
      <c r="AR35" s="1">
        <v>2</v>
      </c>
      <c r="AS35" s="1">
        <v>3</v>
      </c>
      <c r="AT35" s="1">
        <v>2</v>
      </c>
      <c r="AU35" s="1">
        <v>2</v>
      </c>
      <c r="AV35" s="1">
        <v>3</v>
      </c>
      <c r="AW35" s="5">
        <f t="shared" si="11"/>
        <v>22</v>
      </c>
      <c r="AX35" s="7">
        <f t="shared" si="12"/>
        <v>2.4444444444444446</v>
      </c>
      <c r="AY35" s="10" t="str">
        <f t="shared" si="5"/>
        <v>ІІ ур</v>
      </c>
      <c r="AZ35" s="6">
        <f t="shared" si="13"/>
        <v>85</v>
      </c>
      <c r="BA35" s="8">
        <f t="shared" si="14"/>
        <v>2.3611111111111112</v>
      </c>
      <c r="BB35" s="10" t="str">
        <f t="shared" si="6"/>
        <v>ІІ ур</v>
      </c>
    </row>
    <row r="36" spans="2:54" x14ac:dyDescent="0.25">
      <c r="B36" s="1">
        <v>28</v>
      </c>
      <c r="C36" s="1" t="s">
        <v>152</v>
      </c>
      <c r="D36" s="1">
        <v>1</v>
      </c>
      <c r="E36" s="1">
        <v>2</v>
      </c>
      <c r="F36" s="1">
        <v>1</v>
      </c>
      <c r="G36" s="1">
        <v>2</v>
      </c>
      <c r="H36" s="1">
        <v>1</v>
      </c>
      <c r="I36" s="1">
        <v>2</v>
      </c>
      <c r="J36" s="1">
        <v>1</v>
      </c>
      <c r="K36" s="1">
        <v>2</v>
      </c>
      <c r="L36" s="1">
        <v>2</v>
      </c>
      <c r="M36" s="1">
        <v>1</v>
      </c>
      <c r="N36" s="1">
        <v>1</v>
      </c>
      <c r="O36" s="5">
        <f t="shared" si="7"/>
        <v>16</v>
      </c>
      <c r="P36" s="7">
        <f t="shared" si="8"/>
        <v>1.4545454545454546</v>
      </c>
      <c r="Q36" s="10" t="str">
        <f t="shared" si="0"/>
        <v>І ур</v>
      </c>
      <c r="R36" s="1">
        <v>1</v>
      </c>
      <c r="S36" s="1">
        <v>2</v>
      </c>
      <c r="T36" s="1">
        <v>1</v>
      </c>
      <c r="U36" s="1">
        <v>2</v>
      </c>
      <c r="V36" s="1">
        <v>1</v>
      </c>
      <c r="W36" s="1">
        <v>2</v>
      </c>
      <c r="X36" s="1">
        <v>1</v>
      </c>
      <c r="Y36" s="1">
        <v>1</v>
      </c>
      <c r="Z36" s="1">
        <v>2</v>
      </c>
      <c r="AA36" s="1">
        <v>1</v>
      </c>
      <c r="AB36" s="1">
        <v>2</v>
      </c>
      <c r="AC36" s="5">
        <f t="shared" si="9"/>
        <v>16</v>
      </c>
      <c r="AD36" s="7">
        <f t="shared" si="10"/>
        <v>1.4545454545454546</v>
      </c>
      <c r="AE36" s="10" t="str">
        <f t="shared" si="1"/>
        <v>І ур</v>
      </c>
      <c r="AF36" s="1">
        <v>1</v>
      </c>
      <c r="AG36" s="1">
        <v>2</v>
      </c>
      <c r="AH36" s="1">
        <v>1</v>
      </c>
      <c r="AI36" s="1">
        <v>2</v>
      </c>
      <c r="AJ36" s="1">
        <v>1</v>
      </c>
      <c r="AK36" s="5">
        <f t="shared" si="2"/>
        <v>7</v>
      </c>
      <c r="AL36" s="7">
        <f t="shared" si="3"/>
        <v>1.4</v>
      </c>
      <c r="AM36" s="10" t="str">
        <f t="shared" si="4"/>
        <v>І ур</v>
      </c>
      <c r="AN36" s="1">
        <v>1</v>
      </c>
      <c r="AO36" s="1">
        <v>2</v>
      </c>
      <c r="AP36" s="1">
        <v>1</v>
      </c>
      <c r="AQ36" s="1">
        <v>2</v>
      </c>
      <c r="AR36" s="1">
        <v>1</v>
      </c>
      <c r="AS36" s="1">
        <v>2</v>
      </c>
      <c r="AT36" s="1">
        <v>1</v>
      </c>
      <c r="AU36" s="1">
        <v>1</v>
      </c>
      <c r="AV36" s="1">
        <v>2</v>
      </c>
      <c r="AW36" s="5">
        <f t="shared" si="11"/>
        <v>13</v>
      </c>
      <c r="AX36" s="7">
        <f t="shared" si="12"/>
        <v>1.4444444444444444</v>
      </c>
      <c r="AY36" s="10" t="str">
        <f t="shared" si="5"/>
        <v>І ур</v>
      </c>
      <c r="AZ36" s="6">
        <f t="shared" si="13"/>
        <v>52</v>
      </c>
      <c r="BA36" s="8">
        <f t="shared" si="14"/>
        <v>1.4444444444444444</v>
      </c>
      <c r="BB36" s="10" t="str">
        <f t="shared" si="6"/>
        <v>І ур</v>
      </c>
    </row>
    <row r="37" spans="2:54" x14ac:dyDescent="0.25">
      <c r="B37" s="30"/>
      <c r="C37" s="30"/>
      <c r="D37" s="26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8"/>
      <c r="P37" s="1" t="s">
        <v>16</v>
      </c>
      <c r="Q37" s="12" t="s">
        <v>1</v>
      </c>
      <c r="R37" s="26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1" t="s">
        <v>16</v>
      </c>
      <c r="AE37" s="12" t="s">
        <v>1</v>
      </c>
      <c r="AF37" s="26"/>
      <c r="AG37" s="27"/>
      <c r="AH37" s="27"/>
      <c r="AI37" s="27"/>
      <c r="AJ37" s="27"/>
      <c r="AK37" s="28"/>
      <c r="AL37" s="1" t="s">
        <v>16</v>
      </c>
      <c r="AM37" s="12" t="s">
        <v>1</v>
      </c>
      <c r="AN37" s="26"/>
      <c r="AO37" s="27"/>
      <c r="AP37" s="27"/>
      <c r="AQ37" s="27"/>
      <c r="AR37" s="27"/>
      <c r="AS37" s="27"/>
      <c r="AT37" s="26"/>
      <c r="AU37" s="27"/>
      <c r="AV37" s="27"/>
      <c r="AW37" s="28"/>
      <c r="AX37" s="1" t="s">
        <v>16</v>
      </c>
      <c r="AY37" s="12" t="s">
        <v>1</v>
      </c>
      <c r="AZ37" s="2"/>
      <c r="BA37" s="2"/>
      <c r="BB37" s="2"/>
    </row>
    <row r="38" spans="2:54" x14ac:dyDescent="0.25">
      <c r="B38" s="31"/>
      <c r="C38" s="31"/>
      <c r="D38" s="26" t="s">
        <v>14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8"/>
      <c r="P38" s="3">
        <f>COUNTA(C9:C36)</f>
        <v>28</v>
      </c>
      <c r="Q38" s="3">
        <v>100</v>
      </c>
      <c r="R38" s="26" t="s">
        <v>14</v>
      </c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3">
        <f>COUNTA(C9:C36)</f>
        <v>28</v>
      </c>
      <c r="AE38" s="3">
        <v>100</v>
      </c>
      <c r="AF38" s="26" t="s">
        <v>14</v>
      </c>
      <c r="AG38" s="27"/>
      <c r="AH38" s="27"/>
      <c r="AI38" s="27"/>
      <c r="AJ38" s="27"/>
      <c r="AK38" s="28"/>
      <c r="AL38" s="3">
        <f>COUNTA(C9:C36)</f>
        <v>28</v>
      </c>
      <c r="AM38" s="3">
        <v>100</v>
      </c>
      <c r="AN38" s="26"/>
      <c r="AO38" s="27"/>
      <c r="AP38" s="27"/>
      <c r="AQ38" s="27"/>
      <c r="AR38" s="27"/>
      <c r="AS38" s="27"/>
      <c r="AT38" s="26" t="s">
        <v>14</v>
      </c>
      <c r="AU38" s="27"/>
      <c r="AV38" s="27"/>
      <c r="AW38" s="28"/>
      <c r="AX38" s="3">
        <f>COUNTA(C9:C36)</f>
        <v>28</v>
      </c>
      <c r="AY38" s="3">
        <v>100</v>
      </c>
      <c r="AZ38" s="2"/>
      <c r="BA38" s="2"/>
      <c r="BB38" s="2"/>
    </row>
    <row r="39" spans="2:54" x14ac:dyDescent="0.25">
      <c r="B39" s="31"/>
      <c r="C39" s="31"/>
      <c r="D39" s="26" t="s">
        <v>18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8"/>
      <c r="P39" s="9">
        <f>COUNTIF(Q9:Q36,"І ур")</f>
        <v>11</v>
      </c>
      <c r="Q39" s="4">
        <f>(P39/P38)*100</f>
        <v>39.285714285714285</v>
      </c>
      <c r="R39" s="26" t="s">
        <v>18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  <c r="AD39" s="9">
        <f>COUNTIF(AE9:AE36,"І ур")</f>
        <v>11</v>
      </c>
      <c r="AE39" s="4">
        <f>(AD39/AD38)*100</f>
        <v>39.285714285714285</v>
      </c>
      <c r="AF39" s="26" t="s">
        <v>18</v>
      </c>
      <c r="AG39" s="27"/>
      <c r="AH39" s="27"/>
      <c r="AI39" s="27"/>
      <c r="AJ39" s="27"/>
      <c r="AK39" s="28"/>
      <c r="AL39" s="9">
        <f>COUNTIF(AM9:AM36,"І ур")</f>
        <v>11</v>
      </c>
      <c r="AM39" s="4">
        <f>(AL39/AL38)*100</f>
        <v>39.285714285714285</v>
      </c>
      <c r="AN39" s="26"/>
      <c r="AO39" s="27"/>
      <c r="AP39" s="27"/>
      <c r="AQ39" s="27"/>
      <c r="AR39" s="27"/>
      <c r="AS39" s="27"/>
      <c r="AT39" s="26" t="s">
        <v>18</v>
      </c>
      <c r="AU39" s="27"/>
      <c r="AV39" s="27"/>
      <c r="AW39" s="28"/>
      <c r="AX39" s="9">
        <f>COUNTIF(AY9:AY36,"І ур")</f>
        <v>11</v>
      </c>
      <c r="AY39" s="4">
        <f>(AX39/AX38)*100</f>
        <v>39.285714285714285</v>
      </c>
      <c r="AZ39" s="2"/>
      <c r="BA39" s="2"/>
      <c r="BB39" s="2"/>
    </row>
    <row r="40" spans="2:54" x14ac:dyDescent="0.25">
      <c r="B40" s="31"/>
      <c r="C40" s="31"/>
      <c r="D40" s="26" t="s">
        <v>19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8"/>
      <c r="P40" s="9">
        <f>COUNTIF(Q9:Q36,"ІІ ур")</f>
        <v>9</v>
      </c>
      <c r="Q40" s="4">
        <f>(P40/P38)*100</f>
        <v>32.142857142857146</v>
      </c>
      <c r="R40" s="26" t="s">
        <v>19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8"/>
      <c r="AD40" s="9">
        <f>COUNTIF(AE9:AE36,"ІІ ур")</f>
        <v>9</v>
      </c>
      <c r="AE40" s="4">
        <f>(AD40/AD38)*100</f>
        <v>32.142857142857146</v>
      </c>
      <c r="AF40" s="26" t="s">
        <v>19</v>
      </c>
      <c r="AG40" s="27"/>
      <c r="AH40" s="27"/>
      <c r="AI40" s="27"/>
      <c r="AJ40" s="27"/>
      <c r="AK40" s="28"/>
      <c r="AL40" s="9">
        <f>COUNTIF(AM9:AM36,"ІІ ур")</f>
        <v>9</v>
      </c>
      <c r="AM40" s="4">
        <f>(AL40/AL38)*100</f>
        <v>32.142857142857146</v>
      </c>
      <c r="AN40" s="26"/>
      <c r="AO40" s="27"/>
      <c r="AP40" s="27"/>
      <c r="AQ40" s="27"/>
      <c r="AR40" s="27"/>
      <c r="AS40" s="27"/>
      <c r="AT40" s="26" t="s">
        <v>19</v>
      </c>
      <c r="AU40" s="27"/>
      <c r="AV40" s="27"/>
      <c r="AW40" s="28"/>
      <c r="AX40" s="9">
        <f>COUNTIF(AY9:AY36,"ІІ ур")</f>
        <v>9</v>
      </c>
      <c r="AY40" s="4">
        <f>(AX40/AX38)*100</f>
        <v>32.142857142857146</v>
      </c>
      <c r="AZ40" s="2"/>
      <c r="BA40" s="2"/>
      <c r="BB40" s="2"/>
    </row>
    <row r="41" spans="2:54" x14ac:dyDescent="0.25">
      <c r="B41" s="31"/>
      <c r="C41" s="31"/>
      <c r="D41" s="26" t="s">
        <v>20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8"/>
      <c r="P41" s="9">
        <f>COUNTIF(Q9:Q36,"ІІІ ур")</f>
        <v>8</v>
      </c>
      <c r="Q41" s="4">
        <f>(P41/P38)*100</f>
        <v>28.571428571428569</v>
      </c>
      <c r="R41" s="26" t="s">
        <v>20</v>
      </c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9">
        <f>COUNTIF(AE9:AE36,"ІІІ ур")</f>
        <v>8</v>
      </c>
      <c r="AE41" s="4">
        <f>(AD41/AD38)*100</f>
        <v>28.571428571428569</v>
      </c>
      <c r="AF41" s="26" t="s">
        <v>20</v>
      </c>
      <c r="AG41" s="27"/>
      <c r="AH41" s="27"/>
      <c r="AI41" s="27"/>
      <c r="AJ41" s="27"/>
      <c r="AK41" s="28"/>
      <c r="AL41" s="9">
        <f>COUNTIF(AM9:AM36,"ІІІ ур")</f>
        <v>8</v>
      </c>
      <c r="AM41" s="4">
        <f>(AL41/AL38)*100</f>
        <v>28.571428571428569</v>
      </c>
      <c r="AN41" s="26"/>
      <c r="AO41" s="27"/>
      <c r="AP41" s="27"/>
      <c r="AQ41" s="27"/>
      <c r="AR41" s="27"/>
      <c r="AS41" s="27"/>
      <c r="AT41" s="26" t="s">
        <v>20</v>
      </c>
      <c r="AU41" s="27"/>
      <c r="AV41" s="27"/>
      <c r="AW41" s="28"/>
      <c r="AX41" s="9">
        <f>COUNTIF(AY9:AY36,"ІІІ ур")</f>
        <v>8</v>
      </c>
      <c r="AY41" s="4">
        <f>(AX41/AX38)*100</f>
        <v>28.571428571428569</v>
      </c>
      <c r="AZ41" s="2"/>
      <c r="BA41" s="2"/>
      <c r="BB41" s="2"/>
    </row>
    <row r="42" spans="2:54" x14ac:dyDescent="0.25">
      <c r="B42" s="31"/>
      <c r="C42" s="31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8"/>
      <c r="BA42" s="3" t="s">
        <v>17</v>
      </c>
      <c r="BB42" s="3" t="s">
        <v>1</v>
      </c>
    </row>
    <row r="43" spans="2:54" x14ac:dyDescent="0.25">
      <c r="B43" s="31"/>
      <c r="C43" s="31"/>
      <c r="D43" s="33" t="s">
        <v>15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5"/>
      <c r="BA43" s="3">
        <f>COUNTA(C9:C36)</f>
        <v>28</v>
      </c>
      <c r="BB43" s="3">
        <v>100</v>
      </c>
    </row>
    <row r="44" spans="2:54" x14ac:dyDescent="0.25">
      <c r="B44" s="31"/>
      <c r="C44" s="31"/>
      <c r="D44" s="29" t="s">
        <v>21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9">
        <f>COUNTIF(BB9:BB36,"І ур")</f>
        <v>11</v>
      </c>
      <c r="BB44" s="4">
        <f>(BA44/BA43)*100</f>
        <v>39.285714285714285</v>
      </c>
    </row>
    <row r="45" spans="2:54" x14ac:dyDescent="0.25">
      <c r="B45" s="31"/>
      <c r="C45" s="31"/>
      <c r="D45" s="29" t="s">
        <v>22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9">
        <f>COUNTIF(BB9:BB36,"ІІ ур")</f>
        <v>9</v>
      </c>
      <c r="BB45" s="4">
        <f>(BA45/BA43)*100</f>
        <v>32.142857142857146</v>
      </c>
    </row>
    <row r="46" spans="2:54" x14ac:dyDescent="0.25">
      <c r="B46" s="32"/>
      <c r="C46" s="32"/>
      <c r="D46" s="29" t="s">
        <v>23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9">
        <f>COUNTIF(BB9:BB36,"ІІІ ур")</f>
        <v>8</v>
      </c>
      <c r="BB46" s="4">
        <f>(BA46/BA43)*100</f>
        <v>28.571428571428569</v>
      </c>
    </row>
    <row r="98" spans="10:11" x14ac:dyDescent="0.25">
      <c r="J98">
        <v>1</v>
      </c>
      <c r="K98" t="s">
        <v>2</v>
      </c>
    </row>
    <row r="99" spans="10:11" x14ac:dyDescent="0.25">
      <c r="J99">
        <v>1.6</v>
      </c>
      <c r="K99" t="s">
        <v>3</v>
      </c>
    </row>
    <row r="100" spans="10:11" x14ac:dyDescent="0.25">
      <c r="J100">
        <v>2.6</v>
      </c>
      <c r="K100" t="s">
        <v>4</v>
      </c>
    </row>
  </sheetData>
  <mergeCells count="57">
    <mergeCell ref="AZ7:AZ8"/>
    <mergeCell ref="AW7:AW8"/>
    <mergeCell ref="AX7:AX8"/>
    <mergeCell ref="AY7:AY8"/>
    <mergeCell ref="R7:AB7"/>
    <mergeCell ref="AC7:AC8"/>
    <mergeCell ref="AD7:AD8"/>
    <mergeCell ref="AE7:AE8"/>
    <mergeCell ref="AK7:AK8"/>
    <mergeCell ref="AL7:AL8"/>
    <mergeCell ref="AM7:AM8"/>
    <mergeCell ref="D42:AZ42"/>
    <mergeCell ref="D44:AZ44"/>
    <mergeCell ref="D45:AZ45"/>
    <mergeCell ref="D46:AZ46"/>
    <mergeCell ref="AN37:AS37"/>
    <mergeCell ref="AN38:AS38"/>
    <mergeCell ref="AN39:AS39"/>
    <mergeCell ref="AN40:AS40"/>
    <mergeCell ref="R41:AC41"/>
    <mergeCell ref="AF39:AK39"/>
    <mergeCell ref="AF40:AK40"/>
    <mergeCell ref="AF41:AK41"/>
    <mergeCell ref="R37:AC37"/>
    <mergeCell ref="R38:AC38"/>
    <mergeCell ref="R39:AC39"/>
    <mergeCell ref="D43:AZ43"/>
    <mergeCell ref="AN41:AS41"/>
    <mergeCell ref="AT37:AW37"/>
    <mergeCell ref="AT38:AW38"/>
    <mergeCell ref="AT39:AW39"/>
    <mergeCell ref="AT40:AW40"/>
    <mergeCell ref="AT41:AW41"/>
    <mergeCell ref="Q7:Q8"/>
    <mergeCell ref="AF37:AK37"/>
    <mergeCell ref="AF38:AK38"/>
    <mergeCell ref="R40:AC40"/>
    <mergeCell ref="D37:O37"/>
    <mergeCell ref="D38:O38"/>
    <mergeCell ref="D39:O39"/>
    <mergeCell ref="D40:O40"/>
    <mergeCell ref="C37:C46"/>
    <mergeCell ref="D41:O41"/>
    <mergeCell ref="B37:B46"/>
    <mergeCell ref="AN7:AV7"/>
    <mergeCell ref="A2:BC2"/>
    <mergeCell ref="A3:BC3"/>
    <mergeCell ref="A4:BC4"/>
    <mergeCell ref="B6:BB6"/>
    <mergeCell ref="B7:B8"/>
    <mergeCell ref="C7:C8"/>
    <mergeCell ref="D7:N7"/>
    <mergeCell ref="AF7:AJ7"/>
    <mergeCell ref="BA7:BA8"/>
    <mergeCell ref="BB7:BB8"/>
    <mergeCell ref="O7:O8"/>
    <mergeCell ref="P7:P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92"/>
  <sheetViews>
    <sheetView tabSelected="1" topLeftCell="T7" zoomScale="59" zoomScaleNormal="59" workbookViewId="0">
      <selection activeCell="BD7" sqref="BD7:BD8"/>
    </sheetView>
  </sheetViews>
  <sheetFormatPr defaultRowHeight="15" x14ac:dyDescent="0.25"/>
  <cols>
    <col min="2" max="2" width="5.42578125" customWidth="1"/>
    <col min="3" max="3" width="27" customWidth="1"/>
    <col min="4" max="4" width="5.7109375" customWidth="1"/>
    <col min="5" max="6" width="12.42578125" customWidth="1"/>
    <col min="7" max="7" width="6" customWidth="1"/>
    <col min="8" max="8" width="5.85546875" customWidth="1"/>
    <col min="9" max="9" width="6.42578125" customWidth="1"/>
    <col min="10" max="10" width="12.85546875" customWidth="1"/>
    <col min="11" max="11" width="6" customWidth="1"/>
    <col min="12" max="12" width="4.42578125" customWidth="1"/>
    <col min="13" max="13" width="5.85546875" customWidth="1"/>
    <col min="14" max="14" width="10.5703125" customWidth="1"/>
    <col min="15" max="15" width="6.28515625" customWidth="1"/>
    <col min="16" max="16" width="11" customWidth="1"/>
    <col min="17" max="17" width="7.42578125" customWidth="1"/>
    <col min="18" max="18" width="9.5703125" customWidth="1"/>
    <col min="19" max="19" width="16.42578125" customWidth="1"/>
    <col min="20" max="20" width="7.5703125" customWidth="1"/>
    <col min="21" max="21" width="7.28515625" customWidth="1"/>
    <col min="22" max="22" width="6.5703125" customWidth="1"/>
    <col min="23" max="23" width="5.85546875" customWidth="1"/>
    <col min="24" max="24" width="9" customWidth="1"/>
    <col min="25" max="25" width="8.7109375" customWidth="1"/>
    <col min="26" max="26" width="9.140625" customWidth="1"/>
    <col min="27" max="27" width="3.85546875" customWidth="1"/>
    <col min="28" max="28" width="5" customWidth="1"/>
    <col min="29" max="29" width="8.85546875" customWidth="1"/>
    <col min="30" max="30" width="6.42578125" customWidth="1"/>
    <col min="31" max="31" width="12.42578125" customWidth="1"/>
    <col min="32" max="32" width="11" customWidth="1"/>
    <col min="33" max="33" width="7.140625" customWidth="1"/>
    <col min="34" max="34" width="5.7109375" customWidth="1"/>
    <col min="35" max="35" width="6.140625" customWidth="1"/>
    <col min="36" max="36" width="8.42578125" customWidth="1"/>
    <col min="37" max="37" width="8.28515625" customWidth="1"/>
    <col min="38" max="39" width="3.85546875" customWidth="1"/>
    <col min="40" max="40" width="9" customWidth="1"/>
    <col min="41" max="41" width="7.7109375" customWidth="1"/>
    <col min="42" max="42" width="12.42578125" customWidth="1"/>
    <col min="43" max="43" width="14.85546875" customWidth="1"/>
    <col min="44" max="44" width="6.140625" customWidth="1"/>
    <col min="45" max="45" width="7.7109375" customWidth="1"/>
    <col min="46" max="46" width="6.85546875" customWidth="1"/>
    <col min="47" max="47" width="5.5703125" customWidth="1"/>
    <col min="48" max="48" width="8.5703125" customWidth="1"/>
    <col min="49" max="49" width="5.5703125" customWidth="1"/>
    <col min="50" max="50" width="7" customWidth="1"/>
    <col min="51" max="52" width="4" customWidth="1"/>
    <col min="53" max="53" width="8.5703125" customWidth="1"/>
  </cols>
  <sheetData>
    <row r="2" spans="1:57" x14ac:dyDescent="0.25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x14ac:dyDescent="0.25">
      <c r="A3" s="14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x14ac:dyDescent="0.25">
      <c r="A4" s="14" t="s">
        <v>154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6" spans="1:57" x14ac:dyDescent="0.25">
      <c r="B6" s="15" t="s">
        <v>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</row>
    <row r="7" spans="1:57" ht="34.5" customHeight="1" x14ac:dyDescent="0.25">
      <c r="B7" s="16" t="s">
        <v>0</v>
      </c>
      <c r="C7" s="16" t="s">
        <v>10</v>
      </c>
      <c r="D7" s="17" t="s">
        <v>24</v>
      </c>
      <c r="E7" s="18"/>
      <c r="F7" s="18"/>
      <c r="G7" s="18"/>
      <c r="H7" s="18"/>
      <c r="I7" s="18"/>
      <c r="J7" s="18"/>
      <c r="K7" s="19"/>
      <c r="L7" s="24" t="s">
        <v>11</v>
      </c>
      <c r="M7" s="21" t="s">
        <v>12</v>
      </c>
      <c r="N7" s="23" t="s">
        <v>13</v>
      </c>
      <c r="O7" s="36" t="s">
        <v>25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8"/>
      <c r="AA7" s="24" t="s">
        <v>11</v>
      </c>
      <c r="AB7" s="21" t="s">
        <v>12</v>
      </c>
      <c r="AC7" s="23" t="s">
        <v>13</v>
      </c>
      <c r="AD7" s="36" t="s">
        <v>27</v>
      </c>
      <c r="AE7" s="37"/>
      <c r="AF7" s="37"/>
      <c r="AG7" s="37"/>
      <c r="AH7" s="37"/>
      <c r="AI7" s="37"/>
      <c r="AJ7" s="37"/>
      <c r="AK7" s="37"/>
      <c r="AL7" s="24" t="s">
        <v>11</v>
      </c>
      <c r="AM7" s="21" t="s">
        <v>12</v>
      </c>
      <c r="AN7" s="23" t="s">
        <v>13</v>
      </c>
      <c r="AO7" s="36" t="s">
        <v>26</v>
      </c>
      <c r="AP7" s="37"/>
      <c r="AQ7" s="37"/>
      <c r="AR7" s="37"/>
      <c r="AS7" s="37"/>
      <c r="AT7" s="37"/>
      <c r="AU7" s="37"/>
      <c r="AV7" s="37"/>
      <c r="AW7" s="37"/>
      <c r="AX7" s="37"/>
      <c r="AY7" s="24" t="s">
        <v>11</v>
      </c>
      <c r="AZ7" s="21" t="s">
        <v>12</v>
      </c>
      <c r="BA7" s="23" t="s">
        <v>13</v>
      </c>
      <c r="BB7" s="24" t="s">
        <v>11</v>
      </c>
      <c r="BC7" s="21" t="s">
        <v>12</v>
      </c>
      <c r="BD7" s="23" t="s">
        <v>13</v>
      </c>
    </row>
    <row r="8" spans="1:57" ht="225.75" customHeight="1" x14ac:dyDescent="0.25">
      <c r="B8" s="16"/>
      <c r="C8" s="16"/>
      <c r="D8" s="11" t="s">
        <v>84</v>
      </c>
      <c r="E8" s="11" t="s">
        <v>85</v>
      </c>
      <c r="F8" s="11" t="s">
        <v>86</v>
      </c>
      <c r="G8" s="11" t="s">
        <v>87</v>
      </c>
      <c r="H8" s="11" t="s">
        <v>88</v>
      </c>
      <c r="I8" s="11" t="s">
        <v>89</v>
      </c>
      <c r="J8" s="11" t="s">
        <v>90</v>
      </c>
      <c r="K8" s="11" t="s">
        <v>91</v>
      </c>
      <c r="L8" s="25"/>
      <c r="M8" s="22"/>
      <c r="N8" s="23"/>
      <c r="O8" s="11" t="s">
        <v>92</v>
      </c>
      <c r="P8" s="11" t="s">
        <v>93</v>
      </c>
      <c r="Q8" s="11" t="s">
        <v>94</v>
      </c>
      <c r="R8" s="11" t="s">
        <v>95</v>
      </c>
      <c r="S8" s="11" t="s">
        <v>96</v>
      </c>
      <c r="T8" s="11" t="s">
        <v>97</v>
      </c>
      <c r="U8" s="11" t="s">
        <v>98</v>
      </c>
      <c r="V8" s="11" t="s">
        <v>99</v>
      </c>
      <c r="W8" s="11" t="s">
        <v>100</v>
      </c>
      <c r="X8" s="11" t="s">
        <v>101</v>
      </c>
      <c r="Y8" s="11" t="s">
        <v>102</v>
      </c>
      <c r="Z8" s="11" t="s">
        <v>103</v>
      </c>
      <c r="AA8" s="25"/>
      <c r="AB8" s="22"/>
      <c r="AC8" s="23"/>
      <c r="AD8" s="11" t="s">
        <v>104</v>
      </c>
      <c r="AE8" s="11" t="s">
        <v>105</v>
      </c>
      <c r="AF8" s="11" t="s">
        <v>106</v>
      </c>
      <c r="AG8" s="11" t="s">
        <v>107</v>
      </c>
      <c r="AH8" s="11" t="s">
        <v>108</v>
      </c>
      <c r="AI8" s="11" t="s">
        <v>109</v>
      </c>
      <c r="AJ8" s="11" t="s">
        <v>110</v>
      </c>
      <c r="AK8" s="11" t="s">
        <v>111</v>
      </c>
      <c r="AL8" s="25"/>
      <c r="AM8" s="22"/>
      <c r="AN8" s="23"/>
      <c r="AO8" s="11" t="s">
        <v>112</v>
      </c>
      <c r="AP8" s="11" t="s">
        <v>113</v>
      </c>
      <c r="AQ8" s="11" t="s">
        <v>114</v>
      </c>
      <c r="AR8" s="11" t="s">
        <v>115</v>
      </c>
      <c r="AS8" s="11" t="s">
        <v>116</v>
      </c>
      <c r="AT8" s="11" t="s">
        <v>117</v>
      </c>
      <c r="AU8" s="11" t="s">
        <v>118</v>
      </c>
      <c r="AV8" s="11" t="s">
        <v>119</v>
      </c>
      <c r="AW8" s="11" t="s">
        <v>120</v>
      </c>
      <c r="AX8" s="11" t="s">
        <v>121</v>
      </c>
      <c r="AY8" s="25"/>
      <c r="AZ8" s="22"/>
      <c r="BA8" s="23"/>
      <c r="BB8" s="25"/>
      <c r="BC8" s="22"/>
      <c r="BD8" s="23"/>
    </row>
    <row r="9" spans="1:57" ht="15" customHeight="1" x14ac:dyDescent="0.25">
      <c r="B9" s="1">
        <v>1</v>
      </c>
      <c r="C9" s="1" t="s">
        <v>155</v>
      </c>
      <c r="D9" s="1">
        <v>3</v>
      </c>
      <c r="E9" s="1">
        <v>2</v>
      </c>
      <c r="F9" s="1">
        <v>3</v>
      </c>
      <c r="G9" s="1">
        <v>3</v>
      </c>
      <c r="H9" s="1">
        <v>3</v>
      </c>
      <c r="I9" s="1">
        <v>2</v>
      </c>
      <c r="J9" s="1">
        <v>3</v>
      </c>
      <c r="K9" s="1">
        <v>3</v>
      </c>
      <c r="L9" s="5">
        <f>SUM(D9:K9)</f>
        <v>22</v>
      </c>
      <c r="M9" s="7">
        <f>AVERAGE(D9:K9)</f>
        <v>2.75</v>
      </c>
      <c r="N9" s="10" t="str">
        <f>IF(E9="","",VLOOKUP(M9,$K$90:$L$92,2,TRUE))</f>
        <v>ІІІ ур</v>
      </c>
      <c r="O9" s="1">
        <v>3</v>
      </c>
      <c r="P9" s="1">
        <v>2</v>
      </c>
      <c r="Q9" s="1">
        <v>3</v>
      </c>
      <c r="R9" s="1">
        <v>2</v>
      </c>
      <c r="S9" s="1">
        <v>3</v>
      </c>
      <c r="T9" s="1">
        <v>3</v>
      </c>
      <c r="U9" s="1">
        <v>2</v>
      </c>
      <c r="V9" s="1">
        <v>3</v>
      </c>
      <c r="W9" s="1">
        <v>2</v>
      </c>
      <c r="X9" s="1">
        <v>3</v>
      </c>
      <c r="Y9" s="1">
        <v>3</v>
      </c>
      <c r="Z9" s="1">
        <v>3</v>
      </c>
      <c r="AA9" s="5">
        <f>SUM(O9:Z9)</f>
        <v>32</v>
      </c>
      <c r="AB9" s="7">
        <f>AVERAGE(O9:Z9)</f>
        <v>2.6666666666666665</v>
      </c>
      <c r="AC9" s="10" t="str">
        <f>IF(O9="","",VLOOKUP(AB9,$K$90:$L$92,2,TRUE))</f>
        <v>ІІІ ур</v>
      </c>
      <c r="AD9" s="1">
        <v>3</v>
      </c>
      <c r="AE9" s="1">
        <v>2</v>
      </c>
      <c r="AF9" s="1">
        <v>3</v>
      </c>
      <c r="AG9" s="1">
        <v>2</v>
      </c>
      <c r="AH9" s="1">
        <v>3</v>
      </c>
      <c r="AI9" s="1">
        <v>3</v>
      </c>
      <c r="AJ9" s="1">
        <v>2</v>
      </c>
      <c r="AK9" s="1">
        <v>3</v>
      </c>
      <c r="AL9" s="5">
        <f t="shared" ref="AL9:AL28" si="0">SUM(AD9:AK9)</f>
        <v>21</v>
      </c>
      <c r="AM9" s="7">
        <f t="shared" ref="AM9:AM28" si="1">AVERAGE(AD9:AK9)</f>
        <v>2.625</v>
      </c>
      <c r="AN9" s="10" t="str">
        <f>IF(AH9="","",VLOOKUP(AM9,$K$90:$L$92,2,TRUE))</f>
        <v>ІІІ ур</v>
      </c>
      <c r="AO9" s="1">
        <v>3</v>
      </c>
      <c r="AP9" s="1">
        <v>2</v>
      </c>
      <c r="AQ9" s="1">
        <v>3</v>
      </c>
      <c r="AR9" s="1">
        <v>2</v>
      </c>
      <c r="AS9" s="1">
        <v>3</v>
      </c>
      <c r="AT9" s="1">
        <v>3</v>
      </c>
      <c r="AU9" s="1">
        <v>2</v>
      </c>
      <c r="AV9" s="1">
        <v>3</v>
      </c>
      <c r="AW9" s="1">
        <v>3</v>
      </c>
      <c r="AX9" s="1">
        <v>2</v>
      </c>
      <c r="AY9" s="5">
        <f>SUM(AO9:AX9)</f>
        <v>26</v>
      </c>
      <c r="AZ9" s="7">
        <f>AVERAGE(AY9/10)</f>
        <v>2.6</v>
      </c>
      <c r="BA9" s="10" t="str">
        <f>IF(AU9="","",VLOOKUP(AZ9,$K$90:$L$92,2,TRUE))</f>
        <v>ІІІ ур</v>
      </c>
      <c r="BB9" s="6">
        <f>L9+AA9+AL9+AY9</f>
        <v>101</v>
      </c>
      <c r="BC9" s="8">
        <f>BB9/38</f>
        <v>2.6578947368421053</v>
      </c>
      <c r="BD9" s="10" t="str">
        <f>IF(AZ9="","",VLOOKUP(BC9,$K$90:$L$92,2,TRUE))</f>
        <v>ІІІ ур</v>
      </c>
    </row>
    <row r="10" spans="1:57" x14ac:dyDescent="0.25">
      <c r="B10" s="1">
        <v>2</v>
      </c>
      <c r="C10" s="1" t="s">
        <v>156</v>
      </c>
      <c r="D10" s="1">
        <v>2</v>
      </c>
      <c r="E10" s="1">
        <v>3</v>
      </c>
      <c r="F10" s="1">
        <v>2</v>
      </c>
      <c r="G10" s="1">
        <v>3</v>
      </c>
      <c r="H10" s="1">
        <v>2</v>
      </c>
      <c r="I10" s="1">
        <v>3</v>
      </c>
      <c r="J10" s="1">
        <v>3</v>
      </c>
      <c r="K10" s="1">
        <v>2</v>
      </c>
      <c r="L10" s="5">
        <f t="shared" ref="L10:L28" si="2">SUM(D10:K10)</f>
        <v>20</v>
      </c>
      <c r="M10" s="7">
        <f t="shared" ref="M10:M28" si="3">AVERAGE(D10:K10)</f>
        <v>2.5</v>
      </c>
      <c r="N10" s="10" t="str">
        <f>IF(E10="","",VLOOKUP(M10,$K$90:$L$92,2,TRUE))</f>
        <v>ІІ ур</v>
      </c>
      <c r="O10" s="1">
        <v>2</v>
      </c>
      <c r="P10" s="1">
        <v>3</v>
      </c>
      <c r="Q10" s="1">
        <v>2</v>
      </c>
      <c r="R10" s="1">
        <v>3</v>
      </c>
      <c r="S10" s="1">
        <v>2</v>
      </c>
      <c r="T10" s="1">
        <v>3</v>
      </c>
      <c r="U10" s="1">
        <v>2</v>
      </c>
      <c r="V10" s="1">
        <v>2</v>
      </c>
      <c r="W10" s="1">
        <v>3</v>
      </c>
      <c r="X10" s="1">
        <v>3</v>
      </c>
      <c r="Y10" s="1">
        <v>3</v>
      </c>
      <c r="Z10" s="1">
        <v>2</v>
      </c>
      <c r="AA10" s="5">
        <f t="shared" ref="AA10:AA28" si="4">SUM(O10:Z10)</f>
        <v>30</v>
      </c>
      <c r="AB10" s="7">
        <f t="shared" ref="AB10:AB28" si="5">AVERAGE(O10:Z10)</f>
        <v>2.5</v>
      </c>
      <c r="AC10" s="10" t="str">
        <f>IF(O10="","",VLOOKUP(AB10,$K$90:$L$92,2,TRUE))</f>
        <v>ІІ ур</v>
      </c>
      <c r="AD10" s="1">
        <v>2</v>
      </c>
      <c r="AE10" s="1">
        <v>3</v>
      </c>
      <c r="AF10" s="1">
        <v>2</v>
      </c>
      <c r="AG10" s="1">
        <v>3</v>
      </c>
      <c r="AH10" s="1">
        <v>2</v>
      </c>
      <c r="AI10" s="1">
        <v>3</v>
      </c>
      <c r="AJ10" s="1">
        <v>3</v>
      </c>
      <c r="AK10" s="1">
        <v>2</v>
      </c>
      <c r="AL10" s="5">
        <f t="shared" si="0"/>
        <v>20</v>
      </c>
      <c r="AM10" s="7">
        <f t="shared" si="1"/>
        <v>2.5</v>
      </c>
      <c r="AN10" s="10" t="str">
        <f>IF(AH10="","",VLOOKUP(AM10,$K$90:$L$92,2,TRUE))</f>
        <v>ІІ ур</v>
      </c>
      <c r="AO10" s="1">
        <v>2</v>
      </c>
      <c r="AP10" s="1">
        <v>3</v>
      </c>
      <c r="AQ10" s="1">
        <v>2</v>
      </c>
      <c r="AR10" s="1">
        <v>3</v>
      </c>
      <c r="AS10" s="1">
        <v>2</v>
      </c>
      <c r="AT10" s="1">
        <v>3</v>
      </c>
      <c r="AU10" s="1">
        <v>2</v>
      </c>
      <c r="AV10" s="1">
        <v>3</v>
      </c>
      <c r="AW10" s="1">
        <v>2</v>
      </c>
      <c r="AX10" s="1">
        <v>2</v>
      </c>
      <c r="AY10" s="5">
        <f t="shared" ref="AY10:AY28" si="6">SUM(AO10:AX10)</f>
        <v>24</v>
      </c>
      <c r="AZ10" s="7">
        <f t="shared" ref="AZ10:AZ28" si="7">AVERAGE(AY10/10)</f>
        <v>2.4</v>
      </c>
      <c r="BA10" s="10" t="str">
        <f>IF(AU10="","",VLOOKUP(AZ10,$K$90:$L$92,2,TRUE))</f>
        <v>ІІ ур</v>
      </c>
      <c r="BB10" s="6">
        <f t="shared" ref="BB10:BB28" si="8">L10+AA10+AL10+AY10</f>
        <v>94</v>
      </c>
      <c r="BC10" s="8">
        <f t="shared" ref="BC10:BC28" si="9">BB10/38</f>
        <v>2.4736842105263159</v>
      </c>
      <c r="BD10" s="10" t="str">
        <f>IF(AZ10="","",VLOOKUP(BC10,$K$90:$L$92,2,TRUE))</f>
        <v>ІІ ур</v>
      </c>
    </row>
    <row r="11" spans="1:57" ht="15" customHeight="1" x14ac:dyDescent="0.25">
      <c r="B11" s="1">
        <v>3</v>
      </c>
      <c r="C11" s="1" t="s">
        <v>157</v>
      </c>
      <c r="D11" s="1">
        <v>3</v>
      </c>
      <c r="E11" s="1">
        <v>2</v>
      </c>
      <c r="F11" s="1">
        <v>3</v>
      </c>
      <c r="G11" s="1">
        <v>3</v>
      </c>
      <c r="H11" s="1">
        <v>2</v>
      </c>
      <c r="I11" s="1">
        <v>3</v>
      </c>
      <c r="J11" s="1">
        <v>3</v>
      </c>
      <c r="K11" s="1">
        <v>3</v>
      </c>
      <c r="L11" s="5">
        <f t="shared" si="2"/>
        <v>22</v>
      </c>
      <c r="M11" s="7">
        <f t="shared" si="3"/>
        <v>2.75</v>
      </c>
      <c r="N11" s="10" t="str">
        <f>IF(E11="","",VLOOKUP(M11,$K$90:$L$92,2,TRUE))</f>
        <v>ІІІ ур</v>
      </c>
      <c r="O11" s="1">
        <v>3</v>
      </c>
      <c r="P11" s="1">
        <v>2</v>
      </c>
      <c r="Q11" s="1">
        <v>3</v>
      </c>
      <c r="R11" s="1">
        <v>3</v>
      </c>
      <c r="S11" s="1">
        <v>3</v>
      </c>
      <c r="T11" s="1">
        <v>2</v>
      </c>
      <c r="U11" s="1">
        <v>3</v>
      </c>
      <c r="V11" s="1">
        <v>2</v>
      </c>
      <c r="W11" s="1">
        <v>2</v>
      </c>
      <c r="X11" s="1">
        <v>3</v>
      </c>
      <c r="Y11" s="1">
        <v>3</v>
      </c>
      <c r="Z11" s="1">
        <v>3</v>
      </c>
      <c r="AA11" s="5">
        <f t="shared" si="4"/>
        <v>32</v>
      </c>
      <c r="AB11" s="7">
        <f t="shared" si="5"/>
        <v>2.6666666666666665</v>
      </c>
      <c r="AC11" s="10" t="str">
        <f>IF(O11="","",VLOOKUP(AB11,$K$90:$L$92,2,TRUE))</f>
        <v>ІІІ ур</v>
      </c>
      <c r="AD11" s="1">
        <v>3</v>
      </c>
      <c r="AE11" s="1">
        <v>2</v>
      </c>
      <c r="AF11" s="1">
        <v>3</v>
      </c>
      <c r="AG11" s="1">
        <v>3</v>
      </c>
      <c r="AH11" s="1">
        <v>2</v>
      </c>
      <c r="AI11" s="1">
        <v>3</v>
      </c>
      <c r="AJ11" s="1">
        <v>3</v>
      </c>
      <c r="AK11" s="1">
        <v>3</v>
      </c>
      <c r="AL11" s="5">
        <f t="shared" si="0"/>
        <v>22</v>
      </c>
      <c r="AM11" s="7">
        <f t="shared" si="1"/>
        <v>2.75</v>
      </c>
      <c r="AN11" s="10" t="str">
        <f>IF(AH11="","",VLOOKUP(AM11,$K$90:$L$92,2,TRUE))</f>
        <v>ІІІ ур</v>
      </c>
      <c r="AO11" s="1">
        <v>3</v>
      </c>
      <c r="AP11" s="1">
        <v>2</v>
      </c>
      <c r="AQ11" s="1">
        <v>3</v>
      </c>
      <c r="AR11" s="1">
        <v>3</v>
      </c>
      <c r="AS11" s="1">
        <v>3</v>
      </c>
      <c r="AT11" s="1">
        <v>2</v>
      </c>
      <c r="AU11" s="1">
        <v>3</v>
      </c>
      <c r="AV11" s="1">
        <v>3</v>
      </c>
      <c r="AW11" s="1">
        <v>3</v>
      </c>
      <c r="AX11" s="1">
        <v>3</v>
      </c>
      <c r="AY11" s="5">
        <f t="shared" si="6"/>
        <v>28</v>
      </c>
      <c r="AZ11" s="7">
        <f t="shared" si="7"/>
        <v>2.8</v>
      </c>
      <c r="BA11" s="10" t="str">
        <f>IF(AU11="","",VLOOKUP(AZ11,$K$90:$L$92,2,TRUE))</f>
        <v>ІІІ ур</v>
      </c>
      <c r="BB11" s="6">
        <f t="shared" si="8"/>
        <v>104</v>
      </c>
      <c r="BC11" s="8">
        <f t="shared" si="9"/>
        <v>2.736842105263158</v>
      </c>
      <c r="BD11" s="10" t="str">
        <f>IF(AZ11="","",VLOOKUP(BC11,$K$90:$L$92,2,TRUE))</f>
        <v>ІІІ ур</v>
      </c>
    </row>
    <row r="12" spans="1:57" x14ac:dyDescent="0.25">
      <c r="B12" s="1">
        <v>4</v>
      </c>
      <c r="C12" s="1" t="s">
        <v>158</v>
      </c>
      <c r="D12" s="1">
        <v>1</v>
      </c>
      <c r="E12" s="1">
        <v>2</v>
      </c>
      <c r="F12" s="1">
        <v>1</v>
      </c>
      <c r="G12" s="1">
        <v>2</v>
      </c>
      <c r="H12" s="1">
        <v>1</v>
      </c>
      <c r="I12" s="1">
        <v>2</v>
      </c>
      <c r="J12" s="1">
        <v>2</v>
      </c>
      <c r="K12" s="1">
        <v>1</v>
      </c>
      <c r="L12" s="5">
        <f t="shared" si="2"/>
        <v>12</v>
      </c>
      <c r="M12" s="7">
        <f t="shared" si="3"/>
        <v>1.5</v>
      </c>
      <c r="N12" s="10" t="str">
        <f>IF(E12="","",VLOOKUP(M12,$K$90:$L$92,2,TRUE))</f>
        <v>І ур</v>
      </c>
      <c r="O12" s="1">
        <v>1</v>
      </c>
      <c r="P12" s="1">
        <v>2</v>
      </c>
      <c r="Q12" s="1">
        <v>1</v>
      </c>
      <c r="R12" s="1">
        <v>2</v>
      </c>
      <c r="S12" s="1">
        <v>2</v>
      </c>
      <c r="T12" s="1">
        <v>1</v>
      </c>
      <c r="U12" s="1">
        <v>2</v>
      </c>
      <c r="V12" s="1">
        <v>1</v>
      </c>
      <c r="W12" s="1">
        <v>1</v>
      </c>
      <c r="X12" s="1">
        <v>2</v>
      </c>
      <c r="Y12" s="1">
        <v>2</v>
      </c>
      <c r="Z12" s="1">
        <v>1</v>
      </c>
      <c r="AA12" s="5">
        <f t="shared" si="4"/>
        <v>18</v>
      </c>
      <c r="AB12" s="7">
        <f t="shared" si="5"/>
        <v>1.5</v>
      </c>
      <c r="AC12" s="10" t="str">
        <f>IF(O12="","",VLOOKUP(AB12,$K$90:$L$92,2,TRUE))</f>
        <v>І ур</v>
      </c>
      <c r="AD12" s="1">
        <v>1</v>
      </c>
      <c r="AE12" s="1">
        <v>2</v>
      </c>
      <c r="AF12" s="1">
        <v>1</v>
      </c>
      <c r="AG12" s="1">
        <v>2</v>
      </c>
      <c r="AH12" s="1">
        <v>1</v>
      </c>
      <c r="AI12" s="1">
        <v>2</v>
      </c>
      <c r="AJ12" s="1">
        <v>1</v>
      </c>
      <c r="AK12" s="1">
        <v>1</v>
      </c>
      <c r="AL12" s="5">
        <f t="shared" si="0"/>
        <v>11</v>
      </c>
      <c r="AM12" s="7">
        <f t="shared" si="1"/>
        <v>1.375</v>
      </c>
      <c r="AN12" s="10" t="str">
        <f>IF(AH12="","",VLOOKUP(AM12,$K$90:$L$92,2,TRUE))</f>
        <v>І ур</v>
      </c>
      <c r="AO12" s="1">
        <v>1</v>
      </c>
      <c r="AP12" s="1">
        <v>2</v>
      </c>
      <c r="AQ12" s="1">
        <v>1</v>
      </c>
      <c r="AR12" s="1">
        <v>2</v>
      </c>
      <c r="AS12" s="1">
        <v>1</v>
      </c>
      <c r="AT12" s="1">
        <v>1</v>
      </c>
      <c r="AU12" s="1">
        <v>1</v>
      </c>
      <c r="AV12" s="1">
        <v>1</v>
      </c>
      <c r="AW12" s="1">
        <v>2</v>
      </c>
      <c r="AX12" s="1">
        <v>1</v>
      </c>
      <c r="AY12" s="5">
        <f t="shared" si="6"/>
        <v>13</v>
      </c>
      <c r="AZ12" s="7">
        <f t="shared" si="7"/>
        <v>1.3</v>
      </c>
      <c r="BA12" s="10" t="str">
        <f>IF(AU12="","",VLOOKUP(AZ12,$K$90:$L$92,2,TRUE))</f>
        <v>І ур</v>
      </c>
      <c r="BB12" s="6">
        <f t="shared" si="8"/>
        <v>54</v>
      </c>
      <c r="BC12" s="8">
        <f t="shared" si="9"/>
        <v>1.4210526315789473</v>
      </c>
      <c r="BD12" s="10" t="str">
        <f>IF(AZ12="","",VLOOKUP(BC12,$K$90:$L$92,2,TRUE))</f>
        <v>І ур</v>
      </c>
    </row>
    <row r="13" spans="1:57" ht="15" customHeight="1" x14ac:dyDescent="0.25">
      <c r="B13" s="1">
        <v>5</v>
      </c>
      <c r="C13" s="1" t="s">
        <v>159</v>
      </c>
      <c r="D13" s="1">
        <v>2</v>
      </c>
      <c r="E13" s="1">
        <v>1</v>
      </c>
      <c r="F13" s="1">
        <v>1</v>
      </c>
      <c r="G13" s="1">
        <v>1</v>
      </c>
      <c r="H13" s="1">
        <v>1</v>
      </c>
      <c r="I13" s="1">
        <v>2</v>
      </c>
      <c r="J13" s="1">
        <v>1</v>
      </c>
      <c r="K13" s="1">
        <v>2</v>
      </c>
      <c r="L13" s="5">
        <f t="shared" si="2"/>
        <v>11</v>
      </c>
      <c r="M13" s="7">
        <f t="shared" si="3"/>
        <v>1.375</v>
      </c>
      <c r="N13" s="10" t="str">
        <f>IF(E13="","",VLOOKUP(M13,$K$90:$L$92,2,TRUE))</f>
        <v>І ур</v>
      </c>
      <c r="O13" s="1">
        <v>2</v>
      </c>
      <c r="P13" s="1">
        <v>1</v>
      </c>
      <c r="Q13" s="1">
        <v>1</v>
      </c>
      <c r="R13" s="1">
        <v>1</v>
      </c>
      <c r="S13" s="1">
        <v>2</v>
      </c>
      <c r="T13" s="1">
        <v>1</v>
      </c>
      <c r="U13" s="1">
        <v>2</v>
      </c>
      <c r="V13" s="1">
        <v>1</v>
      </c>
      <c r="W13" s="1">
        <v>2</v>
      </c>
      <c r="X13" s="1">
        <v>1</v>
      </c>
      <c r="Y13" s="1">
        <v>2</v>
      </c>
      <c r="Z13" s="1">
        <v>2</v>
      </c>
      <c r="AA13" s="5">
        <f t="shared" si="4"/>
        <v>18</v>
      </c>
      <c r="AB13" s="7">
        <f t="shared" si="5"/>
        <v>1.5</v>
      </c>
      <c r="AC13" s="10" t="str">
        <f>IF(O13="","",VLOOKUP(AB13,$K$90:$L$92,2,TRUE))</f>
        <v>І ур</v>
      </c>
      <c r="AD13" s="1">
        <v>1</v>
      </c>
      <c r="AE13" s="1">
        <v>2</v>
      </c>
      <c r="AF13" s="1">
        <v>2</v>
      </c>
      <c r="AG13" s="1">
        <v>2</v>
      </c>
      <c r="AH13" s="1">
        <v>2</v>
      </c>
      <c r="AI13" s="1"/>
      <c r="AJ13" s="1">
        <v>1</v>
      </c>
      <c r="AK13" s="1">
        <v>1</v>
      </c>
      <c r="AL13" s="5">
        <f t="shared" si="0"/>
        <v>11</v>
      </c>
      <c r="AM13" s="7">
        <f t="shared" si="1"/>
        <v>1.5714285714285714</v>
      </c>
      <c r="AN13" s="10" t="str">
        <f>IF(AH13="","",VLOOKUP(AM13,$K$90:$L$92,2,TRUE))</f>
        <v>І ур</v>
      </c>
      <c r="AO13" s="1">
        <v>2</v>
      </c>
      <c r="AP13" s="1">
        <v>1</v>
      </c>
      <c r="AQ13" s="1">
        <v>2</v>
      </c>
      <c r="AR13" s="1">
        <v>1</v>
      </c>
      <c r="AS13" s="1">
        <v>2</v>
      </c>
      <c r="AT13" s="1">
        <v>1</v>
      </c>
      <c r="AU13" s="1">
        <v>2</v>
      </c>
      <c r="AV13" s="1">
        <v>1</v>
      </c>
      <c r="AW13" s="1">
        <v>1</v>
      </c>
      <c r="AX13" s="1">
        <v>1</v>
      </c>
      <c r="AY13" s="5">
        <f t="shared" si="6"/>
        <v>14</v>
      </c>
      <c r="AZ13" s="7">
        <f t="shared" si="7"/>
        <v>1.4</v>
      </c>
      <c r="BA13" s="10" t="str">
        <f>IF(AU13="","",VLOOKUP(AZ13,$K$90:$L$92,2,TRUE))</f>
        <v>І ур</v>
      </c>
      <c r="BB13" s="6">
        <f t="shared" si="8"/>
        <v>54</v>
      </c>
      <c r="BC13" s="8">
        <f t="shared" si="9"/>
        <v>1.4210526315789473</v>
      </c>
      <c r="BD13" s="10" t="str">
        <f>IF(AZ13="","",VLOOKUP(BC13,$K$90:$L$92,2,TRUE))</f>
        <v>І ур</v>
      </c>
    </row>
    <row r="14" spans="1:57" x14ac:dyDescent="0.25">
      <c r="B14" s="1">
        <v>6</v>
      </c>
      <c r="C14" s="1" t="s">
        <v>160</v>
      </c>
      <c r="D14" s="1">
        <v>3</v>
      </c>
      <c r="E14" s="1">
        <v>2</v>
      </c>
      <c r="F14" s="1">
        <v>3</v>
      </c>
      <c r="G14" s="1">
        <v>2</v>
      </c>
      <c r="H14" s="1">
        <v>3</v>
      </c>
      <c r="I14" s="1">
        <v>3</v>
      </c>
      <c r="J14" s="1">
        <v>3</v>
      </c>
      <c r="K14" s="1">
        <v>3</v>
      </c>
      <c r="L14" s="5">
        <f t="shared" si="2"/>
        <v>22</v>
      </c>
      <c r="M14" s="7">
        <f t="shared" si="3"/>
        <v>2.75</v>
      </c>
      <c r="N14" s="10" t="str">
        <f>IF(E14="","",VLOOKUP(M14,$K$90:$L$92,2,TRUE))</f>
        <v>ІІІ ур</v>
      </c>
      <c r="O14" s="1">
        <v>3</v>
      </c>
      <c r="P14" s="1">
        <v>2</v>
      </c>
      <c r="Q14" s="1">
        <v>3</v>
      </c>
      <c r="R14" s="1">
        <v>2</v>
      </c>
      <c r="S14" s="1">
        <v>3</v>
      </c>
      <c r="T14" s="1">
        <v>3</v>
      </c>
      <c r="U14" s="1">
        <v>3</v>
      </c>
      <c r="V14" s="1">
        <v>2</v>
      </c>
      <c r="W14" s="1">
        <v>3</v>
      </c>
      <c r="X14" s="1">
        <v>2</v>
      </c>
      <c r="Y14" s="1">
        <v>3</v>
      </c>
      <c r="Z14" s="1">
        <v>3</v>
      </c>
      <c r="AA14" s="5">
        <f t="shared" si="4"/>
        <v>32</v>
      </c>
      <c r="AB14" s="7">
        <f t="shared" si="5"/>
        <v>2.6666666666666665</v>
      </c>
      <c r="AC14" s="10" t="str">
        <f>IF(O14="","",VLOOKUP(AB14,$K$90:$L$92,2,TRUE))</f>
        <v>ІІІ ур</v>
      </c>
      <c r="AD14" s="1">
        <v>2</v>
      </c>
      <c r="AE14" s="1">
        <v>3</v>
      </c>
      <c r="AF14" s="1">
        <v>2</v>
      </c>
      <c r="AG14" s="1">
        <v>3</v>
      </c>
      <c r="AH14" s="1">
        <v>3</v>
      </c>
      <c r="AI14" s="1">
        <v>2</v>
      </c>
      <c r="AJ14" s="1">
        <v>3</v>
      </c>
      <c r="AK14" s="1">
        <v>3</v>
      </c>
      <c r="AL14" s="5">
        <f t="shared" si="0"/>
        <v>21</v>
      </c>
      <c r="AM14" s="7">
        <f t="shared" si="1"/>
        <v>2.625</v>
      </c>
      <c r="AN14" s="10" t="str">
        <f>IF(AH14="","",VLOOKUP(AM14,$K$90:$L$92,2,TRUE))</f>
        <v>ІІІ ур</v>
      </c>
      <c r="AO14" s="1">
        <v>3</v>
      </c>
      <c r="AP14" s="1">
        <v>2</v>
      </c>
      <c r="AQ14" s="1">
        <v>3</v>
      </c>
      <c r="AR14" s="1">
        <v>3</v>
      </c>
      <c r="AS14" s="1">
        <v>2</v>
      </c>
      <c r="AT14" s="1">
        <v>3</v>
      </c>
      <c r="AU14" s="1">
        <v>2</v>
      </c>
      <c r="AV14" s="1">
        <v>3</v>
      </c>
      <c r="AW14" s="1">
        <v>2</v>
      </c>
      <c r="AX14" s="1">
        <v>3</v>
      </c>
      <c r="AY14" s="5">
        <f t="shared" si="6"/>
        <v>26</v>
      </c>
      <c r="AZ14" s="7">
        <f t="shared" si="7"/>
        <v>2.6</v>
      </c>
      <c r="BA14" s="10" t="str">
        <f>IF(AU14="","",VLOOKUP(AZ14,$K$90:$L$92,2,TRUE))</f>
        <v>ІІІ ур</v>
      </c>
      <c r="BB14" s="6">
        <f t="shared" si="8"/>
        <v>101</v>
      </c>
      <c r="BC14" s="8">
        <f t="shared" si="9"/>
        <v>2.6578947368421053</v>
      </c>
      <c r="BD14" s="10" t="str">
        <f>IF(AZ14="","",VLOOKUP(BC14,$K$90:$L$92,2,TRUE))</f>
        <v>ІІІ ур</v>
      </c>
    </row>
    <row r="15" spans="1:57" ht="15" customHeight="1" x14ac:dyDescent="0.25">
      <c r="B15" s="1">
        <v>7</v>
      </c>
      <c r="C15" s="1" t="s">
        <v>161</v>
      </c>
      <c r="D15" s="1">
        <v>2</v>
      </c>
      <c r="E15" s="1">
        <v>1</v>
      </c>
      <c r="F15" s="1">
        <v>2</v>
      </c>
      <c r="G15" s="1">
        <v>1</v>
      </c>
      <c r="H15" s="1">
        <v>1</v>
      </c>
      <c r="I15" s="1">
        <v>1</v>
      </c>
      <c r="J15" s="1">
        <v>2</v>
      </c>
      <c r="K15" s="1">
        <v>1</v>
      </c>
      <c r="L15" s="5">
        <f t="shared" si="2"/>
        <v>11</v>
      </c>
      <c r="M15" s="7">
        <f t="shared" si="3"/>
        <v>1.375</v>
      </c>
      <c r="N15" s="10" t="str">
        <f>IF(E15="","",VLOOKUP(M15,$K$90:$L$92,2,TRUE))</f>
        <v>І ур</v>
      </c>
      <c r="O15" s="1">
        <v>1</v>
      </c>
      <c r="P15" s="1">
        <v>2</v>
      </c>
      <c r="Q15" s="1">
        <v>1</v>
      </c>
      <c r="R15" s="1">
        <v>2</v>
      </c>
      <c r="S15" s="1">
        <v>1</v>
      </c>
      <c r="T15" s="1">
        <v>2</v>
      </c>
      <c r="U15" s="1">
        <v>1</v>
      </c>
      <c r="V15" s="1">
        <v>2</v>
      </c>
      <c r="W15" s="1">
        <v>2</v>
      </c>
      <c r="X15" s="1">
        <v>2</v>
      </c>
      <c r="Y15" s="1">
        <v>2</v>
      </c>
      <c r="Z15" s="1">
        <v>1</v>
      </c>
      <c r="AA15" s="5">
        <f t="shared" si="4"/>
        <v>19</v>
      </c>
      <c r="AB15" s="7">
        <f t="shared" si="5"/>
        <v>1.5833333333333333</v>
      </c>
      <c r="AC15" s="10" t="str">
        <f>IF(O15="","",VLOOKUP(AB15,$K$90:$L$92,2,TRUE))</f>
        <v>І ур</v>
      </c>
      <c r="AD15" s="1">
        <v>1</v>
      </c>
      <c r="AE15" s="1">
        <v>2</v>
      </c>
      <c r="AF15" s="1">
        <v>1</v>
      </c>
      <c r="AG15" s="1">
        <v>2</v>
      </c>
      <c r="AH15" s="1">
        <v>1</v>
      </c>
      <c r="AI15" s="1">
        <v>1</v>
      </c>
      <c r="AJ15" s="1">
        <v>2</v>
      </c>
      <c r="AK15" s="1">
        <v>1</v>
      </c>
      <c r="AL15" s="5">
        <f t="shared" si="0"/>
        <v>11</v>
      </c>
      <c r="AM15" s="7">
        <f t="shared" si="1"/>
        <v>1.375</v>
      </c>
      <c r="AN15" s="10" t="str">
        <f>IF(AH15="","",VLOOKUP(AM15,$K$90:$L$92,2,TRUE))</f>
        <v>І ур</v>
      </c>
      <c r="AO15" s="1">
        <v>2</v>
      </c>
      <c r="AP15" s="1">
        <v>1</v>
      </c>
      <c r="AQ15" s="1">
        <v>2</v>
      </c>
      <c r="AR15" s="1">
        <v>1</v>
      </c>
      <c r="AS15" s="1">
        <v>1</v>
      </c>
      <c r="AT15" s="1">
        <v>1</v>
      </c>
      <c r="AU15" s="1">
        <v>2</v>
      </c>
      <c r="AV15" s="1">
        <v>2</v>
      </c>
      <c r="AW15" s="1">
        <v>1</v>
      </c>
      <c r="AX15" s="1">
        <v>1</v>
      </c>
      <c r="AY15" s="5">
        <f t="shared" si="6"/>
        <v>14</v>
      </c>
      <c r="AZ15" s="7">
        <f t="shared" si="7"/>
        <v>1.4</v>
      </c>
      <c r="BA15" s="10" t="str">
        <f>IF(AU15="","",VLOOKUP(AZ15,$K$90:$L$92,2,TRUE))</f>
        <v>І ур</v>
      </c>
      <c r="BB15" s="6">
        <f t="shared" si="8"/>
        <v>55</v>
      </c>
      <c r="BC15" s="8">
        <f t="shared" si="9"/>
        <v>1.4473684210526316</v>
      </c>
      <c r="BD15" s="10" t="str">
        <f>IF(AZ15="","",VLOOKUP(BC15,$K$90:$L$92,2,TRUE))</f>
        <v>І ур</v>
      </c>
    </row>
    <row r="16" spans="1:57" x14ac:dyDescent="0.25">
      <c r="B16" s="1">
        <v>8</v>
      </c>
      <c r="C16" s="1" t="s">
        <v>162</v>
      </c>
      <c r="D16" s="1">
        <v>3</v>
      </c>
      <c r="E16" s="1">
        <v>2</v>
      </c>
      <c r="F16" s="1">
        <v>3</v>
      </c>
      <c r="G16" s="1">
        <v>3</v>
      </c>
      <c r="H16" s="1">
        <v>2</v>
      </c>
      <c r="I16" s="1">
        <v>3</v>
      </c>
      <c r="J16" s="1">
        <v>2</v>
      </c>
      <c r="K16" s="1">
        <v>3</v>
      </c>
      <c r="L16" s="5">
        <f t="shared" si="2"/>
        <v>21</v>
      </c>
      <c r="M16" s="7">
        <f t="shared" si="3"/>
        <v>2.625</v>
      </c>
      <c r="N16" s="10" t="str">
        <f>IF(E16="","",VLOOKUP(M16,$K$90:$L$92,2,TRUE))</f>
        <v>ІІІ ур</v>
      </c>
      <c r="O16" s="1">
        <v>3</v>
      </c>
      <c r="P16" s="1">
        <v>2</v>
      </c>
      <c r="Q16" s="1">
        <v>3</v>
      </c>
      <c r="R16" s="1">
        <v>2</v>
      </c>
      <c r="S16" s="1">
        <v>3</v>
      </c>
      <c r="T16" s="1">
        <v>2</v>
      </c>
      <c r="U16" s="1">
        <v>3</v>
      </c>
      <c r="V16" s="1">
        <v>3</v>
      </c>
      <c r="W16" s="1">
        <v>2</v>
      </c>
      <c r="X16" s="1">
        <v>3</v>
      </c>
      <c r="Y16" s="1">
        <v>3</v>
      </c>
      <c r="Z16" s="1">
        <v>3</v>
      </c>
      <c r="AA16" s="5">
        <f t="shared" si="4"/>
        <v>32</v>
      </c>
      <c r="AB16" s="7">
        <f t="shared" si="5"/>
        <v>2.6666666666666665</v>
      </c>
      <c r="AC16" s="10" t="str">
        <f>IF(O16="","",VLOOKUP(AB16,$K$90:$L$92,2,TRUE))</f>
        <v>ІІІ ур</v>
      </c>
      <c r="AD16" s="1">
        <v>3</v>
      </c>
      <c r="AE16" s="1">
        <v>2</v>
      </c>
      <c r="AF16" s="1">
        <v>3</v>
      </c>
      <c r="AG16" s="1">
        <v>2</v>
      </c>
      <c r="AH16" s="1">
        <v>3</v>
      </c>
      <c r="AI16" s="1">
        <v>3</v>
      </c>
      <c r="AJ16" s="1">
        <v>2</v>
      </c>
      <c r="AK16" s="1">
        <v>3</v>
      </c>
      <c r="AL16" s="5">
        <f t="shared" si="0"/>
        <v>21</v>
      </c>
      <c r="AM16" s="7">
        <f t="shared" si="1"/>
        <v>2.625</v>
      </c>
      <c r="AN16" s="10" t="str">
        <f>IF(AH16="","",VLOOKUP(AM16,$K$90:$L$92,2,TRUE))</f>
        <v>ІІІ ур</v>
      </c>
      <c r="AO16" s="1">
        <v>3</v>
      </c>
      <c r="AP16" s="1">
        <v>2</v>
      </c>
      <c r="AQ16" s="1">
        <v>3</v>
      </c>
      <c r="AR16" s="1">
        <v>2</v>
      </c>
      <c r="AS16" s="1">
        <v>3</v>
      </c>
      <c r="AT16" s="1">
        <v>3</v>
      </c>
      <c r="AU16" s="1">
        <v>2</v>
      </c>
      <c r="AV16" s="1">
        <v>3</v>
      </c>
      <c r="AW16" s="1">
        <v>3</v>
      </c>
      <c r="AX16" s="1">
        <v>3</v>
      </c>
      <c r="AY16" s="5">
        <f t="shared" si="6"/>
        <v>27</v>
      </c>
      <c r="AZ16" s="7">
        <f t="shared" si="7"/>
        <v>2.7</v>
      </c>
      <c r="BA16" s="10" t="str">
        <f>IF(AU16="","",VLOOKUP(AZ16,$K$90:$L$92,2,TRUE))</f>
        <v>ІІІ ур</v>
      </c>
      <c r="BB16" s="6">
        <f t="shared" si="8"/>
        <v>101</v>
      </c>
      <c r="BC16" s="8">
        <f t="shared" si="9"/>
        <v>2.6578947368421053</v>
      </c>
      <c r="BD16" s="10" t="str">
        <f>IF(AZ16="","",VLOOKUP(BC16,$K$90:$L$92,2,TRUE))</f>
        <v>ІІІ ур</v>
      </c>
    </row>
    <row r="17" spans="2:56" ht="15" customHeight="1" x14ac:dyDescent="0.25">
      <c r="B17" s="1">
        <v>9</v>
      </c>
      <c r="C17" s="1" t="s">
        <v>163</v>
      </c>
      <c r="D17" s="1">
        <v>3</v>
      </c>
      <c r="E17" s="1">
        <v>2</v>
      </c>
      <c r="F17" s="1">
        <v>3</v>
      </c>
      <c r="G17" s="1">
        <v>2</v>
      </c>
      <c r="H17" s="1">
        <v>3</v>
      </c>
      <c r="I17" s="1">
        <v>3</v>
      </c>
      <c r="J17" s="1">
        <v>2</v>
      </c>
      <c r="K17" s="1">
        <v>3</v>
      </c>
      <c r="L17" s="5">
        <f t="shared" si="2"/>
        <v>21</v>
      </c>
      <c r="M17" s="7">
        <f t="shared" si="3"/>
        <v>2.625</v>
      </c>
      <c r="N17" s="10" t="str">
        <f>IF(E17="","",VLOOKUP(M17,$K$90:$L$92,2,TRUE))</f>
        <v>ІІІ ур</v>
      </c>
      <c r="O17" s="1">
        <v>3</v>
      </c>
      <c r="P17" s="1">
        <v>2</v>
      </c>
      <c r="Q17" s="1">
        <v>3</v>
      </c>
      <c r="R17" s="1">
        <v>2</v>
      </c>
      <c r="S17" s="1">
        <v>3</v>
      </c>
      <c r="T17" s="1">
        <v>2</v>
      </c>
      <c r="U17" s="1">
        <v>3</v>
      </c>
      <c r="V17" s="1">
        <v>3</v>
      </c>
      <c r="W17" s="1">
        <v>3</v>
      </c>
      <c r="X17" s="1">
        <v>2</v>
      </c>
      <c r="Y17" s="1">
        <v>3</v>
      </c>
      <c r="Z17" s="1">
        <v>3</v>
      </c>
      <c r="AA17" s="5">
        <f t="shared" si="4"/>
        <v>32</v>
      </c>
      <c r="AB17" s="7">
        <f t="shared" si="5"/>
        <v>2.6666666666666665</v>
      </c>
      <c r="AC17" s="10" t="str">
        <f>IF(O17="","",VLOOKUP(AB17,$K$90:$L$92,2,TRUE))</f>
        <v>ІІІ ур</v>
      </c>
      <c r="AD17" s="1">
        <v>3</v>
      </c>
      <c r="AE17" s="1">
        <v>2</v>
      </c>
      <c r="AF17" s="1">
        <v>3</v>
      </c>
      <c r="AG17" s="1">
        <v>2</v>
      </c>
      <c r="AH17" s="1">
        <v>3</v>
      </c>
      <c r="AI17" s="1">
        <v>3</v>
      </c>
      <c r="AJ17" s="1">
        <v>3</v>
      </c>
      <c r="AK17" s="1">
        <v>3</v>
      </c>
      <c r="AL17" s="5">
        <f t="shared" si="0"/>
        <v>22</v>
      </c>
      <c r="AM17" s="7">
        <f t="shared" si="1"/>
        <v>2.75</v>
      </c>
      <c r="AN17" s="10" t="str">
        <f>IF(AH17="","",VLOOKUP(AM17,$K$90:$L$92,2,TRUE))</f>
        <v>ІІІ ур</v>
      </c>
      <c r="AO17" s="1">
        <v>3</v>
      </c>
      <c r="AP17" s="1">
        <v>2</v>
      </c>
      <c r="AQ17" s="1">
        <v>3</v>
      </c>
      <c r="AR17" s="1">
        <v>2</v>
      </c>
      <c r="AS17" s="1">
        <v>3</v>
      </c>
      <c r="AT17" s="1">
        <v>3</v>
      </c>
      <c r="AU17" s="1">
        <v>2</v>
      </c>
      <c r="AV17" s="1">
        <v>3</v>
      </c>
      <c r="AW17" s="1">
        <v>3</v>
      </c>
      <c r="AX17" s="1">
        <v>3</v>
      </c>
      <c r="AY17" s="5">
        <f t="shared" si="6"/>
        <v>27</v>
      </c>
      <c r="AZ17" s="7">
        <f t="shared" si="7"/>
        <v>2.7</v>
      </c>
      <c r="BA17" s="10" t="str">
        <f>IF(AU17="","",VLOOKUP(AZ17,$K$90:$L$92,2,TRUE))</f>
        <v>ІІІ ур</v>
      </c>
      <c r="BB17" s="6">
        <f t="shared" si="8"/>
        <v>102</v>
      </c>
      <c r="BC17" s="8">
        <f t="shared" si="9"/>
        <v>2.6842105263157894</v>
      </c>
      <c r="BD17" s="10" t="str">
        <f>IF(AZ17="","",VLOOKUP(BC17,$K$90:$L$92,2,TRUE))</f>
        <v>ІІІ ур</v>
      </c>
    </row>
    <row r="18" spans="2:56" x14ac:dyDescent="0.25">
      <c r="B18" s="1">
        <v>10</v>
      </c>
      <c r="C18" s="1" t="s">
        <v>164</v>
      </c>
      <c r="D18" s="1">
        <v>2</v>
      </c>
      <c r="E18" s="1">
        <v>1</v>
      </c>
      <c r="F18" s="1">
        <v>2</v>
      </c>
      <c r="G18" s="1">
        <v>3</v>
      </c>
      <c r="H18" s="1">
        <v>2</v>
      </c>
      <c r="I18" s="1">
        <v>3</v>
      </c>
      <c r="J18" s="1">
        <v>2</v>
      </c>
      <c r="K18" s="1">
        <v>3</v>
      </c>
      <c r="L18" s="5">
        <f t="shared" si="2"/>
        <v>18</v>
      </c>
      <c r="M18" s="7">
        <f t="shared" si="3"/>
        <v>2.25</v>
      </c>
      <c r="N18" s="10" t="str">
        <f>IF(E18="","",VLOOKUP(M18,$K$90:$L$92,2,TRUE))</f>
        <v>ІІ ур</v>
      </c>
      <c r="O18" s="1">
        <v>2</v>
      </c>
      <c r="P18" s="1">
        <v>3</v>
      </c>
      <c r="Q18" s="1">
        <v>2</v>
      </c>
      <c r="R18" s="1">
        <v>3</v>
      </c>
      <c r="S18" s="1">
        <v>2</v>
      </c>
      <c r="T18" s="1">
        <v>3</v>
      </c>
      <c r="U18" s="1">
        <v>2</v>
      </c>
      <c r="V18" s="1">
        <v>2</v>
      </c>
      <c r="W18" s="1">
        <v>2</v>
      </c>
      <c r="X18" s="1">
        <v>2</v>
      </c>
      <c r="Y18" s="1">
        <v>3</v>
      </c>
      <c r="Z18" s="1">
        <v>2</v>
      </c>
      <c r="AA18" s="5">
        <f t="shared" si="4"/>
        <v>28</v>
      </c>
      <c r="AB18" s="7">
        <f t="shared" si="5"/>
        <v>2.3333333333333335</v>
      </c>
      <c r="AC18" s="10" t="str">
        <f>IF(O18="","",VLOOKUP(AB18,$K$90:$L$92,2,TRUE))</f>
        <v>ІІ ур</v>
      </c>
      <c r="AD18" s="1">
        <v>2</v>
      </c>
      <c r="AE18" s="1">
        <v>3</v>
      </c>
      <c r="AF18" s="1">
        <v>2</v>
      </c>
      <c r="AG18" s="1">
        <v>3</v>
      </c>
      <c r="AH18" s="1">
        <v>2</v>
      </c>
      <c r="AI18" s="1">
        <v>2</v>
      </c>
      <c r="AJ18" s="1">
        <v>2</v>
      </c>
      <c r="AK18" s="1">
        <v>3</v>
      </c>
      <c r="AL18" s="5">
        <f t="shared" si="0"/>
        <v>19</v>
      </c>
      <c r="AM18" s="7">
        <f t="shared" si="1"/>
        <v>2.375</v>
      </c>
      <c r="AN18" s="10" t="str">
        <f>IF(AH18="","",VLOOKUP(AM18,$K$90:$L$92,2,TRUE))</f>
        <v>ІІ ур</v>
      </c>
      <c r="AO18" s="1">
        <v>3</v>
      </c>
      <c r="AP18" s="1">
        <v>2</v>
      </c>
      <c r="AQ18" s="1">
        <v>3</v>
      </c>
      <c r="AR18" s="1">
        <v>2</v>
      </c>
      <c r="AS18" s="1">
        <v>2</v>
      </c>
      <c r="AT18" s="1">
        <v>2</v>
      </c>
      <c r="AU18" s="1">
        <v>3</v>
      </c>
      <c r="AV18" s="1">
        <v>2</v>
      </c>
      <c r="AW18" s="1">
        <v>2</v>
      </c>
      <c r="AX18" s="1">
        <v>3</v>
      </c>
      <c r="AY18" s="5">
        <f t="shared" si="6"/>
        <v>24</v>
      </c>
      <c r="AZ18" s="7">
        <f t="shared" si="7"/>
        <v>2.4</v>
      </c>
      <c r="BA18" s="10" t="str">
        <f>IF(AU18="","",VLOOKUP(AZ18,$K$90:$L$92,2,TRUE))</f>
        <v>ІІ ур</v>
      </c>
      <c r="BB18" s="6">
        <f t="shared" si="8"/>
        <v>89</v>
      </c>
      <c r="BC18" s="8">
        <f t="shared" si="9"/>
        <v>2.3421052631578947</v>
      </c>
      <c r="BD18" s="10" t="str">
        <f>IF(AZ18="","",VLOOKUP(BC18,$K$90:$L$92,2,TRUE))</f>
        <v>ІІ ур</v>
      </c>
    </row>
    <row r="19" spans="2:56" ht="15" customHeight="1" x14ac:dyDescent="0.25">
      <c r="B19" s="1">
        <v>11</v>
      </c>
      <c r="C19" s="1" t="s">
        <v>165</v>
      </c>
      <c r="D19" s="1">
        <v>3</v>
      </c>
      <c r="E19" s="1">
        <v>2</v>
      </c>
      <c r="F19" s="1">
        <v>3</v>
      </c>
      <c r="G19" s="1">
        <v>3</v>
      </c>
      <c r="H19" s="1">
        <v>2</v>
      </c>
      <c r="I19" s="1">
        <v>3</v>
      </c>
      <c r="J19" s="1">
        <v>3</v>
      </c>
      <c r="K19" s="1">
        <v>3</v>
      </c>
      <c r="L19" s="5">
        <f t="shared" si="2"/>
        <v>22</v>
      </c>
      <c r="M19" s="7">
        <f t="shared" si="3"/>
        <v>2.75</v>
      </c>
      <c r="N19" s="10" t="str">
        <f>IF(E19="","",VLOOKUP(M19,$K$90:$L$92,2,TRUE))</f>
        <v>ІІІ ур</v>
      </c>
      <c r="O19" s="1">
        <v>3</v>
      </c>
      <c r="P19" s="1">
        <v>2</v>
      </c>
      <c r="Q19" s="1">
        <v>3</v>
      </c>
      <c r="R19" s="1">
        <v>2</v>
      </c>
      <c r="S19" s="1">
        <v>3</v>
      </c>
      <c r="T19" s="1">
        <v>3</v>
      </c>
      <c r="U19" s="1">
        <v>2</v>
      </c>
      <c r="V19" s="1">
        <v>3</v>
      </c>
      <c r="W19" s="1">
        <v>3</v>
      </c>
      <c r="X19" s="1">
        <v>2</v>
      </c>
      <c r="Y19" s="1">
        <v>3</v>
      </c>
      <c r="Z19" s="1">
        <v>3</v>
      </c>
      <c r="AA19" s="5">
        <f t="shared" si="4"/>
        <v>32</v>
      </c>
      <c r="AB19" s="7">
        <f t="shared" si="5"/>
        <v>2.6666666666666665</v>
      </c>
      <c r="AC19" s="10" t="str">
        <f>IF(O19="","",VLOOKUP(AB19,$K$90:$L$92,2,TRUE))</f>
        <v>ІІІ ур</v>
      </c>
      <c r="AD19" s="1">
        <v>3</v>
      </c>
      <c r="AE19" s="1">
        <v>2</v>
      </c>
      <c r="AF19" s="1">
        <v>3</v>
      </c>
      <c r="AG19" s="1">
        <v>2</v>
      </c>
      <c r="AH19" s="1">
        <v>3</v>
      </c>
      <c r="AI19" s="1">
        <v>2</v>
      </c>
      <c r="AJ19" s="1">
        <v>3</v>
      </c>
      <c r="AK19" s="1">
        <v>3</v>
      </c>
      <c r="AL19" s="5">
        <f t="shared" si="0"/>
        <v>21</v>
      </c>
      <c r="AM19" s="7">
        <f t="shared" si="1"/>
        <v>2.625</v>
      </c>
      <c r="AN19" s="10" t="str">
        <f>IF(AH19="","",VLOOKUP(AM19,$K$90:$L$92,2,TRUE))</f>
        <v>ІІІ ур</v>
      </c>
      <c r="AO19" s="1">
        <v>3</v>
      </c>
      <c r="AP19" s="1">
        <v>2</v>
      </c>
      <c r="AQ19" s="1">
        <v>3</v>
      </c>
      <c r="AR19" s="1">
        <v>2</v>
      </c>
      <c r="AS19" s="1">
        <v>3</v>
      </c>
      <c r="AT19" s="1">
        <v>3</v>
      </c>
      <c r="AU19" s="1">
        <v>2</v>
      </c>
      <c r="AV19" s="1">
        <v>3</v>
      </c>
      <c r="AW19" s="1">
        <v>3</v>
      </c>
      <c r="AX19" s="1">
        <v>3</v>
      </c>
      <c r="AY19" s="5">
        <f t="shared" si="6"/>
        <v>27</v>
      </c>
      <c r="AZ19" s="7">
        <f t="shared" si="7"/>
        <v>2.7</v>
      </c>
      <c r="BA19" s="10" t="str">
        <f>IF(AU19="","",VLOOKUP(AZ19,$K$90:$L$92,2,TRUE))</f>
        <v>ІІІ ур</v>
      </c>
      <c r="BB19" s="6">
        <f t="shared" si="8"/>
        <v>102</v>
      </c>
      <c r="BC19" s="8">
        <f t="shared" si="9"/>
        <v>2.6842105263157894</v>
      </c>
      <c r="BD19" s="10" t="str">
        <f>IF(AZ19="","",VLOOKUP(BC19,$K$90:$L$92,2,TRUE))</f>
        <v>ІІІ ур</v>
      </c>
    </row>
    <row r="20" spans="2:56" x14ac:dyDescent="0.25">
      <c r="B20" s="1">
        <v>12</v>
      </c>
      <c r="C20" s="1" t="s">
        <v>166</v>
      </c>
      <c r="D20" s="1">
        <v>2</v>
      </c>
      <c r="E20" s="1">
        <v>2</v>
      </c>
      <c r="F20" s="1">
        <v>1</v>
      </c>
      <c r="G20" s="1">
        <v>1</v>
      </c>
      <c r="H20" s="1">
        <v>1</v>
      </c>
      <c r="I20" s="1">
        <v>2</v>
      </c>
      <c r="J20" s="1">
        <v>2</v>
      </c>
      <c r="K20" s="1">
        <v>1</v>
      </c>
      <c r="L20" s="5">
        <f t="shared" si="2"/>
        <v>12</v>
      </c>
      <c r="M20" s="7">
        <f t="shared" si="3"/>
        <v>1.5</v>
      </c>
      <c r="N20" s="10" t="str">
        <f>IF(E20="","",VLOOKUP(M20,$K$90:$L$92,2,TRUE))</f>
        <v>І ур</v>
      </c>
      <c r="O20" s="1">
        <v>1</v>
      </c>
      <c r="P20" s="1">
        <v>2</v>
      </c>
      <c r="Q20" s="1">
        <v>1</v>
      </c>
      <c r="R20" s="1">
        <v>2</v>
      </c>
      <c r="S20" s="1">
        <v>1</v>
      </c>
      <c r="T20" s="1">
        <v>2</v>
      </c>
      <c r="U20" s="1">
        <v>1</v>
      </c>
      <c r="V20" s="1">
        <v>2</v>
      </c>
      <c r="W20" s="1">
        <v>1</v>
      </c>
      <c r="X20" s="1">
        <v>2</v>
      </c>
      <c r="Y20" s="1">
        <v>2</v>
      </c>
      <c r="Z20" s="1">
        <v>1</v>
      </c>
      <c r="AA20" s="5">
        <f t="shared" si="4"/>
        <v>18</v>
      </c>
      <c r="AB20" s="7">
        <f t="shared" si="5"/>
        <v>1.5</v>
      </c>
      <c r="AC20" s="10" t="str">
        <f>IF(O20="","",VLOOKUP(AB20,$K$90:$L$92,2,TRUE))</f>
        <v>І ур</v>
      </c>
      <c r="AD20" s="1">
        <v>1</v>
      </c>
      <c r="AE20" s="1">
        <v>2</v>
      </c>
      <c r="AF20" s="1">
        <v>1</v>
      </c>
      <c r="AG20" s="1">
        <v>2</v>
      </c>
      <c r="AH20" s="1">
        <v>1</v>
      </c>
      <c r="AI20" s="1">
        <v>1</v>
      </c>
      <c r="AJ20" s="1">
        <v>1</v>
      </c>
      <c r="AK20" s="1">
        <v>2</v>
      </c>
      <c r="AL20" s="5">
        <f t="shared" si="0"/>
        <v>11</v>
      </c>
      <c r="AM20" s="7">
        <f t="shared" si="1"/>
        <v>1.375</v>
      </c>
      <c r="AN20" s="10" t="str">
        <f>IF(AH20="","",VLOOKUP(AM20,$K$90:$L$92,2,TRUE))</f>
        <v>І ур</v>
      </c>
      <c r="AO20" s="1">
        <v>2</v>
      </c>
      <c r="AP20" s="1">
        <v>1</v>
      </c>
      <c r="AQ20" s="1">
        <v>2</v>
      </c>
      <c r="AR20" s="1">
        <v>1</v>
      </c>
      <c r="AS20" s="1">
        <v>1</v>
      </c>
      <c r="AT20" s="1">
        <v>1</v>
      </c>
      <c r="AU20" s="1">
        <v>2</v>
      </c>
      <c r="AV20" s="1">
        <v>1</v>
      </c>
      <c r="AW20" s="1">
        <v>2</v>
      </c>
      <c r="AX20" s="1">
        <v>1</v>
      </c>
      <c r="AY20" s="5">
        <f t="shared" si="6"/>
        <v>14</v>
      </c>
      <c r="AZ20" s="7">
        <f t="shared" si="7"/>
        <v>1.4</v>
      </c>
      <c r="BA20" s="10" t="str">
        <f>IF(AU20="","",VLOOKUP(AZ20,$K$90:$L$92,2,TRUE))</f>
        <v>І ур</v>
      </c>
      <c r="BB20" s="6">
        <f t="shared" si="8"/>
        <v>55</v>
      </c>
      <c r="BC20" s="8">
        <f t="shared" si="9"/>
        <v>1.4473684210526316</v>
      </c>
      <c r="BD20" s="10" t="str">
        <f>IF(AZ20="","",VLOOKUP(BC20,$K$90:$L$92,2,TRUE))</f>
        <v>І ур</v>
      </c>
    </row>
    <row r="21" spans="2:56" ht="15" customHeight="1" x14ac:dyDescent="0.25">
      <c r="B21" s="1">
        <v>13</v>
      </c>
      <c r="C21" s="1" t="s">
        <v>167</v>
      </c>
      <c r="D21" s="1">
        <v>3</v>
      </c>
      <c r="E21" s="1">
        <v>2</v>
      </c>
      <c r="F21" s="1">
        <v>3</v>
      </c>
      <c r="G21" s="1">
        <v>2</v>
      </c>
      <c r="H21" s="1">
        <v>3</v>
      </c>
      <c r="I21" s="1">
        <v>3</v>
      </c>
      <c r="J21" s="1">
        <v>3</v>
      </c>
      <c r="K21" s="1">
        <v>2</v>
      </c>
      <c r="L21" s="5">
        <f t="shared" si="2"/>
        <v>21</v>
      </c>
      <c r="M21" s="7">
        <f t="shared" si="3"/>
        <v>2.625</v>
      </c>
      <c r="N21" s="10" t="str">
        <f>IF(E21="","",VLOOKUP(M21,$K$90:$L$92,2,TRUE))</f>
        <v>ІІІ ур</v>
      </c>
      <c r="O21" s="1">
        <v>3</v>
      </c>
      <c r="P21" s="1">
        <v>2</v>
      </c>
      <c r="Q21" s="1">
        <v>3</v>
      </c>
      <c r="R21" s="1">
        <v>2</v>
      </c>
      <c r="S21" s="1">
        <v>3</v>
      </c>
      <c r="T21" s="1">
        <v>3</v>
      </c>
      <c r="U21" s="1">
        <v>3</v>
      </c>
      <c r="V21" s="1">
        <v>3</v>
      </c>
      <c r="W21" s="1">
        <v>3</v>
      </c>
      <c r="X21" s="1">
        <v>3</v>
      </c>
      <c r="Y21" s="1">
        <v>2</v>
      </c>
      <c r="Z21" s="1">
        <v>3</v>
      </c>
      <c r="AA21" s="5">
        <f t="shared" si="4"/>
        <v>33</v>
      </c>
      <c r="AB21" s="7">
        <f t="shared" si="5"/>
        <v>2.75</v>
      </c>
      <c r="AC21" s="10" t="str">
        <f>IF(O21="","",VLOOKUP(AB21,$K$90:$L$92,2,TRUE))</f>
        <v>ІІІ ур</v>
      </c>
      <c r="AD21" s="1">
        <v>3</v>
      </c>
      <c r="AE21" s="1">
        <v>3</v>
      </c>
      <c r="AF21" s="1">
        <v>3</v>
      </c>
      <c r="AG21" s="1">
        <v>3</v>
      </c>
      <c r="AH21" s="1">
        <v>3</v>
      </c>
      <c r="AI21" s="1">
        <v>3</v>
      </c>
      <c r="AJ21" s="1">
        <v>3</v>
      </c>
      <c r="AK21" s="1">
        <v>2</v>
      </c>
      <c r="AL21" s="5">
        <f t="shared" si="0"/>
        <v>23</v>
      </c>
      <c r="AM21" s="7">
        <f t="shared" si="1"/>
        <v>2.875</v>
      </c>
      <c r="AN21" s="10" t="str">
        <f>IF(AH21="","",VLOOKUP(AM21,$K$90:$L$92,2,TRUE))</f>
        <v>ІІІ ур</v>
      </c>
      <c r="AO21" s="1">
        <v>2</v>
      </c>
      <c r="AP21" s="1">
        <v>3</v>
      </c>
      <c r="AQ21" s="1">
        <v>3</v>
      </c>
      <c r="AR21" s="1">
        <v>3</v>
      </c>
      <c r="AS21" s="1">
        <v>3</v>
      </c>
      <c r="AT21" s="1">
        <v>2</v>
      </c>
      <c r="AU21" s="1">
        <v>3</v>
      </c>
      <c r="AV21" s="1">
        <v>3</v>
      </c>
      <c r="AW21" s="1">
        <v>3</v>
      </c>
      <c r="AX21" s="1">
        <v>2</v>
      </c>
      <c r="AY21" s="5">
        <f t="shared" si="6"/>
        <v>27</v>
      </c>
      <c r="AZ21" s="7">
        <f t="shared" si="7"/>
        <v>2.7</v>
      </c>
      <c r="BA21" s="10" t="str">
        <f>IF(AU21="","",VLOOKUP(AZ21,$K$90:$L$92,2,TRUE))</f>
        <v>ІІІ ур</v>
      </c>
      <c r="BB21" s="6">
        <f t="shared" si="8"/>
        <v>104</v>
      </c>
      <c r="BC21" s="8">
        <f t="shared" si="9"/>
        <v>2.736842105263158</v>
      </c>
      <c r="BD21" s="10" t="str">
        <f>IF(AZ21="","",VLOOKUP(BC21,$K$90:$L$92,2,TRUE))</f>
        <v>ІІІ ур</v>
      </c>
    </row>
    <row r="22" spans="2:56" x14ac:dyDescent="0.25">
      <c r="B22" s="1">
        <v>14</v>
      </c>
      <c r="C22" s="1" t="s">
        <v>168</v>
      </c>
      <c r="D22" s="1">
        <v>1</v>
      </c>
      <c r="E22" s="1">
        <v>2</v>
      </c>
      <c r="F22" s="1">
        <v>1</v>
      </c>
      <c r="G22" s="1">
        <v>2</v>
      </c>
      <c r="H22" s="1">
        <v>1</v>
      </c>
      <c r="I22" s="1">
        <v>1</v>
      </c>
      <c r="J22" s="1">
        <v>2</v>
      </c>
      <c r="K22" s="1">
        <v>2</v>
      </c>
      <c r="L22" s="5">
        <f t="shared" si="2"/>
        <v>12</v>
      </c>
      <c r="M22" s="7">
        <f t="shared" si="3"/>
        <v>1.5</v>
      </c>
      <c r="N22" s="10" t="str">
        <f>IF(E22="","",VLOOKUP(M22,$K$90:$L$92,2,TRUE))</f>
        <v>І ур</v>
      </c>
      <c r="O22" s="1">
        <v>1</v>
      </c>
      <c r="P22" s="1">
        <v>2</v>
      </c>
      <c r="Q22" s="1">
        <v>2</v>
      </c>
      <c r="R22" s="1">
        <v>2</v>
      </c>
      <c r="S22" s="1">
        <v>2</v>
      </c>
      <c r="T22" s="1">
        <v>2</v>
      </c>
      <c r="U22" s="1">
        <v>1</v>
      </c>
      <c r="V22" s="1">
        <v>2</v>
      </c>
      <c r="W22" s="1">
        <v>1</v>
      </c>
      <c r="X22" s="1">
        <v>2</v>
      </c>
      <c r="Y22" s="1">
        <v>1</v>
      </c>
      <c r="Z22" s="1">
        <v>1</v>
      </c>
      <c r="AA22" s="5">
        <f t="shared" si="4"/>
        <v>19</v>
      </c>
      <c r="AB22" s="7">
        <f t="shared" si="5"/>
        <v>1.5833333333333333</v>
      </c>
      <c r="AC22" s="10" t="str">
        <f>IF(O22="","",VLOOKUP(AB22,$K$90:$L$92,2,TRUE))</f>
        <v>І ур</v>
      </c>
      <c r="AD22" s="1">
        <v>1</v>
      </c>
      <c r="AE22" s="1">
        <v>2</v>
      </c>
      <c r="AF22" s="1">
        <v>2</v>
      </c>
      <c r="AG22" s="1">
        <v>2</v>
      </c>
      <c r="AH22" s="1">
        <v>1</v>
      </c>
      <c r="AI22" s="1">
        <v>2</v>
      </c>
      <c r="AJ22" s="1">
        <v>1</v>
      </c>
      <c r="AK22" s="1">
        <v>1</v>
      </c>
      <c r="AL22" s="5">
        <f t="shared" si="0"/>
        <v>12</v>
      </c>
      <c r="AM22" s="7">
        <f t="shared" si="1"/>
        <v>1.5</v>
      </c>
      <c r="AN22" s="10" t="str">
        <f>IF(AH22="","",VLOOKUP(AM22,$K$90:$L$92,2,TRUE))</f>
        <v>І ур</v>
      </c>
      <c r="AO22" s="1">
        <v>1</v>
      </c>
      <c r="AP22" s="1">
        <v>2</v>
      </c>
      <c r="AQ22" s="1">
        <v>1</v>
      </c>
      <c r="AR22" s="1">
        <v>2</v>
      </c>
      <c r="AS22" s="1">
        <v>1</v>
      </c>
      <c r="AT22" s="1">
        <v>2</v>
      </c>
      <c r="AU22" s="1">
        <v>1</v>
      </c>
      <c r="AV22" s="1">
        <v>1</v>
      </c>
      <c r="AW22" s="1">
        <v>2</v>
      </c>
      <c r="AX22" s="1">
        <v>1</v>
      </c>
      <c r="AY22" s="5">
        <f t="shared" si="6"/>
        <v>14</v>
      </c>
      <c r="AZ22" s="7">
        <f t="shared" si="7"/>
        <v>1.4</v>
      </c>
      <c r="BA22" s="10" t="str">
        <f>IF(AU22="","",VLOOKUP(AZ22,$K$90:$L$92,2,TRUE))</f>
        <v>І ур</v>
      </c>
      <c r="BB22" s="6">
        <f t="shared" si="8"/>
        <v>57</v>
      </c>
      <c r="BC22" s="8">
        <f t="shared" si="9"/>
        <v>1.5</v>
      </c>
      <c r="BD22" s="10" t="str">
        <f>IF(AZ22="","",VLOOKUP(BC22,$K$90:$L$92,2,TRUE))</f>
        <v>І ур</v>
      </c>
    </row>
    <row r="23" spans="2:56" ht="15" customHeight="1" x14ac:dyDescent="0.25">
      <c r="B23" s="1">
        <v>15</v>
      </c>
      <c r="C23" s="1" t="s">
        <v>169</v>
      </c>
      <c r="D23" s="1">
        <v>3</v>
      </c>
      <c r="E23" s="1">
        <v>2</v>
      </c>
      <c r="F23" s="1">
        <v>3</v>
      </c>
      <c r="G23" s="1">
        <v>3</v>
      </c>
      <c r="H23" s="1">
        <v>3</v>
      </c>
      <c r="I23" s="1">
        <v>2</v>
      </c>
      <c r="J23" s="1">
        <v>3</v>
      </c>
      <c r="K23" s="1">
        <v>3</v>
      </c>
      <c r="L23" s="5">
        <f t="shared" si="2"/>
        <v>22</v>
      </c>
      <c r="M23" s="7">
        <f t="shared" si="3"/>
        <v>2.75</v>
      </c>
      <c r="N23" s="10" t="str">
        <f>IF(E23="","",VLOOKUP(M23,$K$90:$L$92,2,TRUE))</f>
        <v>ІІІ ур</v>
      </c>
      <c r="O23" s="1">
        <v>3</v>
      </c>
      <c r="P23" s="1">
        <v>2</v>
      </c>
      <c r="Q23" s="1">
        <v>3</v>
      </c>
      <c r="R23" s="1">
        <v>2</v>
      </c>
      <c r="S23" s="1">
        <v>3</v>
      </c>
      <c r="T23" s="1">
        <v>2</v>
      </c>
      <c r="U23" s="1">
        <v>3</v>
      </c>
      <c r="V23" s="1">
        <v>3</v>
      </c>
      <c r="W23" s="1">
        <v>3</v>
      </c>
      <c r="X23" s="1">
        <v>3</v>
      </c>
      <c r="Y23" s="1">
        <v>3</v>
      </c>
      <c r="Z23" s="1">
        <v>2</v>
      </c>
      <c r="AA23" s="5">
        <f t="shared" si="4"/>
        <v>32</v>
      </c>
      <c r="AB23" s="7">
        <f t="shared" si="5"/>
        <v>2.6666666666666665</v>
      </c>
      <c r="AC23" s="10" t="str">
        <f>IF(O23="","",VLOOKUP(AB23,$K$90:$L$92,2,TRUE))</f>
        <v>ІІІ ур</v>
      </c>
      <c r="AD23" s="1">
        <v>3</v>
      </c>
      <c r="AE23" s="1">
        <v>2</v>
      </c>
      <c r="AF23" s="1">
        <v>3</v>
      </c>
      <c r="AG23" s="1">
        <v>3</v>
      </c>
      <c r="AH23" s="1">
        <v>3</v>
      </c>
      <c r="AI23" s="1">
        <v>3</v>
      </c>
      <c r="AJ23" s="1">
        <v>3</v>
      </c>
      <c r="AK23" s="1">
        <v>3</v>
      </c>
      <c r="AL23" s="5">
        <f t="shared" si="0"/>
        <v>23</v>
      </c>
      <c r="AM23" s="7">
        <f t="shared" si="1"/>
        <v>2.875</v>
      </c>
      <c r="AN23" s="10" t="str">
        <f>IF(AH23="","",VLOOKUP(AM23,$K$90:$L$92,2,TRUE))</f>
        <v>ІІІ ур</v>
      </c>
      <c r="AO23" s="1">
        <v>3</v>
      </c>
      <c r="AP23" s="1">
        <v>2</v>
      </c>
      <c r="AQ23" s="1">
        <v>3</v>
      </c>
      <c r="AR23" s="1">
        <v>3</v>
      </c>
      <c r="AS23" s="1">
        <v>2</v>
      </c>
      <c r="AT23" s="1">
        <v>3</v>
      </c>
      <c r="AU23" s="1">
        <v>3</v>
      </c>
      <c r="AV23" s="1">
        <v>3</v>
      </c>
      <c r="AW23" s="1">
        <v>3</v>
      </c>
      <c r="AX23" s="1">
        <v>3</v>
      </c>
      <c r="AY23" s="5">
        <f t="shared" si="6"/>
        <v>28</v>
      </c>
      <c r="AZ23" s="7">
        <f t="shared" si="7"/>
        <v>2.8</v>
      </c>
      <c r="BA23" s="10" t="str">
        <f>IF(AU23="","",VLOOKUP(AZ23,$K$90:$L$92,2,TRUE))</f>
        <v>ІІІ ур</v>
      </c>
      <c r="BB23" s="6">
        <f t="shared" si="8"/>
        <v>105</v>
      </c>
      <c r="BC23" s="8">
        <f t="shared" si="9"/>
        <v>2.763157894736842</v>
      </c>
      <c r="BD23" s="10" t="str">
        <f>IF(AZ23="","",VLOOKUP(BC23,$K$90:$L$92,2,TRUE))</f>
        <v>ІІІ ур</v>
      </c>
    </row>
    <row r="24" spans="2:56" x14ac:dyDescent="0.25">
      <c r="B24" s="1">
        <v>16</v>
      </c>
      <c r="C24" s="1" t="s">
        <v>170</v>
      </c>
      <c r="D24" s="1">
        <v>3</v>
      </c>
      <c r="E24" s="1">
        <v>2</v>
      </c>
      <c r="F24" s="1">
        <v>3</v>
      </c>
      <c r="G24" s="1">
        <v>2</v>
      </c>
      <c r="H24" s="1">
        <v>3</v>
      </c>
      <c r="I24" s="1">
        <v>3</v>
      </c>
      <c r="J24" s="1">
        <v>3</v>
      </c>
      <c r="K24" s="1">
        <v>3</v>
      </c>
      <c r="L24" s="5">
        <f t="shared" si="2"/>
        <v>22</v>
      </c>
      <c r="M24" s="7">
        <f t="shared" si="3"/>
        <v>2.75</v>
      </c>
      <c r="N24" s="10" t="str">
        <f>IF(E24="","",VLOOKUP(M24,$K$90:$L$92,2,TRUE))</f>
        <v>ІІІ ур</v>
      </c>
      <c r="O24" s="1">
        <v>3</v>
      </c>
      <c r="P24" s="1">
        <v>2</v>
      </c>
      <c r="Q24" s="1">
        <v>3</v>
      </c>
      <c r="R24" s="1">
        <v>2</v>
      </c>
      <c r="S24" s="1">
        <v>3</v>
      </c>
      <c r="T24" s="1">
        <v>2</v>
      </c>
      <c r="U24" s="1">
        <v>3</v>
      </c>
      <c r="V24" s="1">
        <v>3</v>
      </c>
      <c r="W24" s="1">
        <v>3</v>
      </c>
      <c r="X24" s="1">
        <v>2</v>
      </c>
      <c r="Y24" s="1">
        <v>3</v>
      </c>
      <c r="Z24" s="1">
        <v>3</v>
      </c>
      <c r="AA24" s="5">
        <f t="shared" si="4"/>
        <v>32</v>
      </c>
      <c r="AB24" s="7">
        <f t="shared" si="5"/>
        <v>2.6666666666666665</v>
      </c>
      <c r="AC24" s="10" t="str">
        <f>IF(O24="","",VLOOKUP(AB24,$K$90:$L$92,2,TRUE))</f>
        <v>ІІІ ур</v>
      </c>
      <c r="AD24" s="1">
        <v>3</v>
      </c>
      <c r="AE24" s="1">
        <v>2</v>
      </c>
      <c r="AF24" s="1">
        <v>3</v>
      </c>
      <c r="AG24" s="1">
        <v>3</v>
      </c>
      <c r="AH24" s="1">
        <v>3</v>
      </c>
      <c r="AI24" s="1">
        <v>2</v>
      </c>
      <c r="AJ24" s="1">
        <v>3</v>
      </c>
      <c r="AK24" s="1">
        <v>3</v>
      </c>
      <c r="AL24" s="5">
        <f t="shared" si="0"/>
        <v>22</v>
      </c>
      <c r="AM24" s="7">
        <f t="shared" si="1"/>
        <v>2.75</v>
      </c>
      <c r="AN24" s="10" t="str">
        <f>IF(AH24="","",VLOOKUP(AM24,$K$90:$L$92,2,TRUE))</f>
        <v>ІІІ ур</v>
      </c>
      <c r="AO24" s="1">
        <v>3</v>
      </c>
      <c r="AP24" s="1">
        <v>2</v>
      </c>
      <c r="AQ24" s="1">
        <v>3</v>
      </c>
      <c r="AR24" s="1">
        <v>2</v>
      </c>
      <c r="AS24" s="1">
        <v>3</v>
      </c>
      <c r="AT24" s="1">
        <v>3</v>
      </c>
      <c r="AU24" s="1">
        <v>2</v>
      </c>
      <c r="AV24" s="1">
        <v>3</v>
      </c>
      <c r="AW24" s="1">
        <v>3</v>
      </c>
      <c r="AX24" s="1">
        <v>3</v>
      </c>
      <c r="AY24" s="5">
        <f t="shared" si="6"/>
        <v>27</v>
      </c>
      <c r="AZ24" s="7">
        <f t="shared" si="7"/>
        <v>2.7</v>
      </c>
      <c r="BA24" s="10" t="str">
        <f>IF(AU24="","",VLOOKUP(AZ24,$K$90:$L$92,2,TRUE))</f>
        <v>ІІІ ур</v>
      </c>
      <c r="BB24" s="6">
        <f t="shared" si="8"/>
        <v>103</v>
      </c>
      <c r="BC24" s="8">
        <f t="shared" si="9"/>
        <v>2.7105263157894739</v>
      </c>
      <c r="BD24" s="10" t="str">
        <f>IF(AZ24="","",VLOOKUP(BC24,$K$90:$L$92,2,TRUE))</f>
        <v>ІІІ ур</v>
      </c>
    </row>
    <row r="25" spans="2:56" ht="15" customHeight="1" x14ac:dyDescent="0.25">
      <c r="B25" s="1">
        <v>17</v>
      </c>
      <c r="C25" s="1" t="s">
        <v>171</v>
      </c>
      <c r="D25" s="1">
        <v>2</v>
      </c>
      <c r="E25" s="1">
        <v>3</v>
      </c>
      <c r="F25" s="1">
        <v>2</v>
      </c>
      <c r="G25" s="1">
        <v>3</v>
      </c>
      <c r="H25" s="1">
        <v>2</v>
      </c>
      <c r="I25" s="1">
        <v>2</v>
      </c>
      <c r="J25" s="1">
        <v>3</v>
      </c>
      <c r="K25" s="1">
        <v>2</v>
      </c>
      <c r="L25" s="5">
        <f t="shared" si="2"/>
        <v>19</v>
      </c>
      <c r="M25" s="7">
        <f t="shared" si="3"/>
        <v>2.375</v>
      </c>
      <c r="N25" s="10" t="str">
        <f>IF(E25="","",VLOOKUP(M25,$K$90:$L$92,2,TRUE))</f>
        <v>ІІ ур</v>
      </c>
      <c r="O25" s="1">
        <v>2</v>
      </c>
      <c r="P25" s="1">
        <v>3</v>
      </c>
      <c r="Q25" s="1">
        <v>2</v>
      </c>
      <c r="R25" s="1">
        <v>3</v>
      </c>
      <c r="S25" s="1">
        <v>2</v>
      </c>
      <c r="T25" s="1">
        <v>3</v>
      </c>
      <c r="U25" s="1">
        <v>2</v>
      </c>
      <c r="V25" s="1">
        <v>3</v>
      </c>
      <c r="W25" s="1">
        <v>2</v>
      </c>
      <c r="X25" s="1">
        <v>2</v>
      </c>
      <c r="Y25" s="1">
        <v>2</v>
      </c>
      <c r="Z25" s="1">
        <v>3</v>
      </c>
      <c r="AA25" s="5">
        <f t="shared" si="4"/>
        <v>29</v>
      </c>
      <c r="AB25" s="7">
        <f t="shared" si="5"/>
        <v>2.4166666666666665</v>
      </c>
      <c r="AC25" s="10" t="str">
        <f>IF(O25="","",VLOOKUP(AB25,$K$90:$L$92,2,TRUE))</f>
        <v>ІІ ур</v>
      </c>
      <c r="AD25" s="1">
        <v>2</v>
      </c>
      <c r="AE25" s="1">
        <v>3</v>
      </c>
      <c r="AF25" s="1">
        <v>2</v>
      </c>
      <c r="AG25" s="1">
        <v>3</v>
      </c>
      <c r="AH25" s="1">
        <v>2</v>
      </c>
      <c r="AI25" s="1">
        <v>2</v>
      </c>
      <c r="AJ25" s="1">
        <v>3</v>
      </c>
      <c r="AK25" s="1">
        <v>2</v>
      </c>
      <c r="AL25" s="5">
        <f t="shared" si="0"/>
        <v>19</v>
      </c>
      <c r="AM25" s="7">
        <f t="shared" si="1"/>
        <v>2.375</v>
      </c>
      <c r="AN25" s="10" t="str">
        <f>IF(AH25="","",VLOOKUP(AM25,$K$90:$L$92,2,TRUE))</f>
        <v>ІІ ур</v>
      </c>
      <c r="AO25" s="1">
        <v>3</v>
      </c>
      <c r="AP25" s="1">
        <v>2</v>
      </c>
      <c r="AQ25" s="1">
        <v>3</v>
      </c>
      <c r="AR25" s="1">
        <v>2</v>
      </c>
      <c r="AS25" s="1">
        <v>3</v>
      </c>
      <c r="AT25" s="1">
        <v>2</v>
      </c>
      <c r="AU25" s="1">
        <v>3</v>
      </c>
      <c r="AV25" s="1">
        <v>2</v>
      </c>
      <c r="AW25" s="1">
        <v>3</v>
      </c>
      <c r="AX25" s="1">
        <v>2</v>
      </c>
      <c r="AY25" s="5">
        <f t="shared" si="6"/>
        <v>25</v>
      </c>
      <c r="AZ25" s="7">
        <f t="shared" si="7"/>
        <v>2.5</v>
      </c>
      <c r="BA25" s="10" t="str">
        <f>IF(AU25="","",VLOOKUP(AZ25,$K$90:$L$92,2,TRUE))</f>
        <v>ІІ ур</v>
      </c>
      <c r="BB25" s="6">
        <f t="shared" si="8"/>
        <v>92</v>
      </c>
      <c r="BC25" s="8">
        <f t="shared" si="9"/>
        <v>2.4210526315789473</v>
      </c>
      <c r="BD25" s="10" t="str">
        <f>IF(AZ25="","",VLOOKUP(BC25,$K$90:$L$92,2,TRUE))</f>
        <v>ІІ ур</v>
      </c>
    </row>
    <row r="26" spans="2:56" x14ac:dyDescent="0.25">
      <c r="B26" s="1">
        <v>18</v>
      </c>
      <c r="C26" s="1" t="s">
        <v>172</v>
      </c>
      <c r="D26" s="1">
        <v>2</v>
      </c>
      <c r="E26" s="1">
        <v>3</v>
      </c>
      <c r="F26" s="1">
        <v>3</v>
      </c>
      <c r="G26" s="1">
        <v>3</v>
      </c>
      <c r="H26" s="1">
        <v>3</v>
      </c>
      <c r="I26" s="1">
        <v>2</v>
      </c>
      <c r="J26" s="1">
        <v>2</v>
      </c>
      <c r="K26" s="1">
        <v>2</v>
      </c>
      <c r="L26" s="5">
        <f t="shared" si="2"/>
        <v>20</v>
      </c>
      <c r="M26" s="7">
        <f t="shared" si="3"/>
        <v>2.5</v>
      </c>
      <c r="N26" s="10" t="str">
        <f>IF(E26="","",VLOOKUP(M26,$K$90:$L$92,2,TRUE))</f>
        <v>ІІ ур</v>
      </c>
      <c r="O26" s="1">
        <v>2</v>
      </c>
      <c r="P26" s="1">
        <v>3</v>
      </c>
      <c r="Q26" s="1">
        <v>2</v>
      </c>
      <c r="R26" s="1">
        <v>3</v>
      </c>
      <c r="S26" s="1">
        <v>2</v>
      </c>
      <c r="T26" s="1">
        <v>2</v>
      </c>
      <c r="U26" s="1">
        <v>2</v>
      </c>
      <c r="V26" s="1">
        <v>3</v>
      </c>
      <c r="W26" s="1">
        <v>2</v>
      </c>
      <c r="X26" s="1">
        <v>3</v>
      </c>
      <c r="Y26" s="1">
        <v>2</v>
      </c>
      <c r="Z26" s="1">
        <v>2</v>
      </c>
      <c r="AA26" s="5">
        <f t="shared" si="4"/>
        <v>28</v>
      </c>
      <c r="AB26" s="7">
        <f t="shared" si="5"/>
        <v>2.3333333333333335</v>
      </c>
      <c r="AC26" s="10" t="str">
        <f>IF(O26="","",VLOOKUP(AB26,$K$90:$L$92,2,TRUE))</f>
        <v>ІІ ур</v>
      </c>
      <c r="AD26" s="1">
        <v>2</v>
      </c>
      <c r="AE26" s="1">
        <v>3</v>
      </c>
      <c r="AF26" s="1">
        <v>2</v>
      </c>
      <c r="AG26" s="1">
        <v>3</v>
      </c>
      <c r="AH26" s="1">
        <v>2</v>
      </c>
      <c r="AI26" s="1">
        <v>3</v>
      </c>
      <c r="AJ26" s="1">
        <v>2</v>
      </c>
      <c r="AK26" s="1">
        <v>3</v>
      </c>
      <c r="AL26" s="5">
        <f t="shared" si="0"/>
        <v>20</v>
      </c>
      <c r="AM26" s="7">
        <f t="shared" si="1"/>
        <v>2.5</v>
      </c>
      <c r="AN26" s="10" t="str">
        <f>IF(AH26="","",VLOOKUP(AM26,$K$90:$L$92,2,TRUE))</f>
        <v>ІІ ур</v>
      </c>
      <c r="AO26" s="1">
        <v>2</v>
      </c>
      <c r="AP26" s="1">
        <v>3</v>
      </c>
      <c r="AQ26" s="1">
        <v>2</v>
      </c>
      <c r="AR26" s="1">
        <v>3</v>
      </c>
      <c r="AS26" s="1">
        <v>2</v>
      </c>
      <c r="AT26" s="1">
        <v>2</v>
      </c>
      <c r="AU26" s="1">
        <v>3</v>
      </c>
      <c r="AV26" s="1">
        <v>2</v>
      </c>
      <c r="AW26" s="1">
        <v>2</v>
      </c>
      <c r="AX26" s="1">
        <v>3</v>
      </c>
      <c r="AY26" s="5">
        <f t="shared" si="6"/>
        <v>24</v>
      </c>
      <c r="AZ26" s="7">
        <f t="shared" si="7"/>
        <v>2.4</v>
      </c>
      <c r="BA26" s="10" t="str">
        <f>IF(AU26="","",VLOOKUP(AZ26,$K$90:$L$92,2,TRUE))</f>
        <v>ІІ ур</v>
      </c>
      <c r="BB26" s="6">
        <f t="shared" si="8"/>
        <v>92</v>
      </c>
      <c r="BC26" s="8">
        <f t="shared" si="9"/>
        <v>2.4210526315789473</v>
      </c>
      <c r="BD26" s="10" t="str">
        <f>IF(AZ26="","",VLOOKUP(BC26,$K$90:$L$92,2,TRUE))</f>
        <v>ІІ ур</v>
      </c>
    </row>
    <row r="27" spans="2:56" ht="15" customHeight="1" x14ac:dyDescent="0.25">
      <c r="B27" s="1">
        <v>19</v>
      </c>
      <c r="C27" s="1" t="s">
        <v>173</v>
      </c>
      <c r="D27" s="1">
        <v>3</v>
      </c>
      <c r="E27" s="1">
        <v>2</v>
      </c>
      <c r="F27" s="1">
        <v>3</v>
      </c>
      <c r="G27" s="1">
        <v>3</v>
      </c>
      <c r="H27" s="1">
        <v>3</v>
      </c>
      <c r="I27" s="1">
        <v>3</v>
      </c>
      <c r="J27" s="1">
        <v>3</v>
      </c>
      <c r="K27" s="1">
        <v>2</v>
      </c>
      <c r="L27" s="5">
        <f t="shared" si="2"/>
        <v>22</v>
      </c>
      <c r="M27" s="7">
        <f t="shared" si="3"/>
        <v>2.75</v>
      </c>
      <c r="N27" s="10" t="str">
        <f>IF(E27="","",VLOOKUP(M27,$K$90:$L$92,2,TRUE))</f>
        <v>ІІІ ур</v>
      </c>
      <c r="O27" s="1">
        <v>3</v>
      </c>
      <c r="P27" s="1">
        <v>2</v>
      </c>
      <c r="Q27" s="1">
        <v>3</v>
      </c>
      <c r="R27" s="1">
        <v>2</v>
      </c>
      <c r="S27" s="1">
        <v>3</v>
      </c>
      <c r="T27" s="1">
        <v>3</v>
      </c>
      <c r="U27" s="1">
        <v>3</v>
      </c>
      <c r="V27" s="1">
        <v>2</v>
      </c>
      <c r="W27" s="1">
        <v>3</v>
      </c>
      <c r="X27" s="1">
        <v>3</v>
      </c>
      <c r="Y27" s="1">
        <v>3</v>
      </c>
      <c r="Z27" s="1">
        <v>3</v>
      </c>
      <c r="AA27" s="5">
        <f t="shared" si="4"/>
        <v>33</v>
      </c>
      <c r="AB27" s="7">
        <f t="shared" si="5"/>
        <v>2.75</v>
      </c>
      <c r="AC27" s="10" t="str">
        <f>IF(O27="","",VLOOKUP(AB27,$K$90:$L$92,2,TRUE))</f>
        <v>ІІІ ур</v>
      </c>
      <c r="AD27" s="1">
        <v>3</v>
      </c>
      <c r="AE27" s="1">
        <v>2</v>
      </c>
      <c r="AF27" s="1">
        <v>3</v>
      </c>
      <c r="AG27" s="1">
        <v>2</v>
      </c>
      <c r="AH27" s="1">
        <v>3</v>
      </c>
      <c r="AI27" s="1">
        <v>3</v>
      </c>
      <c r="AJ27" s="1">
        <v>2</v>
      </c>
      <c r="AK27" s="1">
        <v>3</v>
      </c>
      <c r="AL27" s="5">
        <f t="shared" si="0"/>
        <v>21</v>
      </c>
      <c r="AM27" s="7">
        <f t="shared" si="1"/>
        <v>2.625</v>
      </c>
      <c r="AN27" s="10" t="str">
        <f>IF(AH27="","",VLOOKUP(AM27,$K$90:$L$92,2,TRUE))</f>
        <v>ІІІ ур</v>
      </c>
      <c r="AO27" s="1">
        <v>3</v>
      </c>
      <c r="AP27" s="1">
        <v>2</v>
      </c>
      <c r="AQ27" s="1">
        <v>3</v>
      </c>
      <c r="AR27" s="1">
        <v>2</v>
      </c>
      <c r="AS27" s="1">
        <v>3</v>
      </c>
      <c r="AT27" s="1">
        <v>2</v>
      </c>
      <c r="AU27" s="1">
        <v>3</v>
      </c>
      <c r="AV27" s="1">
        <v>3</v>
      </c>
      <c r="AW27" s="1">
        <v>3</v>
      </c>
      <c r="AX27" s="1">
        <v>3</v>
      </c>
      <c r="AY27" s="5">
        <f t="shared" si="6"/>
        <v>27</v>
      </c>
      <c r="AZ27" s="7">
        <f t="shared" si="7"/>
        <v>2.7</v>
      </c>
      <c r="BA27" s="10" t="str">
        <f>IF(AU27="","",VLOOKUP(AZ27,$K$90:$L$92,2,TRUE))</f>
        <v>ІІІ ур</v>
      </c>
      <c r="BB27" s="6">
        <f t="shared" si="8"/>
        <v>103</v>
      </c>
      <c r="BC27" s="8">
        <f t="shared" si="9"/>
        <v>2.7105263157894739</v>
      </c>
      <c r="BD27" s="10" t="str">
        <f>IF(AZ27="","",VLOOKUP(BC27,$K$90:$L$92,2,TRUE))</f>
        <v>ІІІ ур</v>
      </c>
    </row>
    <row r="28" spans="2:56" x14ac:dyDescent="0.25">
      <c r="B28" s="1">
        <v>20</v>
      </c>
      <c r="C28" s="1" t="s">
        <v>174</v>
      </c>
      <c r="D28" s="1">
        <v>2</v>
      </c>
      <c r="E28" s="1">
        <v>3</v>
      </c>
      <c r="F28" s="1">
        <v>2</v>
      </c>
      <c r="G28" s="1">
        <v>3</v>
      </c>
      <c r="H28" s="1">
        <v>3</v>
      </c>
      <c r="I28" s="1">
        <v>3</v>
      </c>
      <c r="J28" s="1">
        <v>2</v>
      </c>
      <c r="K28" s="1">
        <v>3</v>
      </c>
      <c r="L28" s="5">
        <f t="shared" si="2"/>
        <v>21</v>
      </c>
      <c r="M28" s="7">
        <f t="shared" si="3"/>
        <v>2.625</v>
      </c>
      <c r="N28" s="10" t="str">
        <f>IF(E28="","",VLOOKUP(M28,$K$90:$L$92,2,TRUE))</f>
        <v>ІІІ ур</v>
      </c>
      <c r="O28" s="1">
        <v>3</v>
      </c>
      <c r="P28" s="1">
        <v>2</v>
      </c>
      <c r="Q28" s="1">
        <v>3</v>
      </c>
      <c r="R28" s="1">
        <v>2</v>
      </c>
      <c r="S28" s="1">
        <v>3</v>
      </c>
      <c r="T28" s="1">
        <v>3</v>
      </c>
      <c r="U28" s="1">
        <v>2</v>
      </c>
      <c r="V28" s="1">
        <v>3</v>
      </c>
      <c r="W28" s="1">
        <v>3</v>
      </c>
      <c r="X28" s="1">
        <v>3</v>
      </c>
      <c r="Y28" s="1">
        <v>2</v>
      </c>
      <c r="Z28" s="1">
        <v>3</v>
      </c>
      <c r="AA28" s="5">
        <f t="shared" si="4"/>
        <v>32</v>
      </c>
      <c r="AB28" s="7">
        <f t="shared" si="5"/>
        <v>2.6666666666666665</v>
      </c>
      <c r="AC28" s="10" t="str">
        <f>IF(O28="","",VLOOKUP(AB28,$K$90:$L$92,2,TRUE))</f>
        <v>ІІІ ур</v>
      </c>
      <c r="AD28" s="1">
        <v>3</v>
      </c>
      <c r="AE28" s="1">
        <v>2</v>
      </c>
      <c r="AF28" s="1">
        <v>3</v>
      </c>
      <c r="AG28" s="1">
        <v>3</v>
      </c>
      <c r="AH28" s="1">
        <v>3</v>
      </c>
      <c r="AI28" s="1">
        <v>3</v>
      </c>
      <c r="AJ28" s="1">
        <v>2</v>
      </c>
      <c r="AK28" s="1">
        <v>3</v>
      </c>
      <c r="AL28" s="5">
        <f t="shared" si="0"/>
        <v>22</v>
      </c>
      <c r="AM28" s="7">
        <f t="shared" si="1"/>
        <v>2.75</v>
      </c>
      <c r="AN28" s="10" t="str">
        <f>IF(AH28="","",VLOOKUP(AM28,$K$90:$L$92,2,TRUE))</f>
        <v>ІІІ ур</v>
      </c>
      <c r="AO28" s="1">
        <v>3</v>
      </c>
      <c r="AP28" s="1">
        <v>2</v>
      </c>
      <c r="AQ28" s="1">
        <v>3</v>
      </c>
      <c r="AR28" s="1">
        <v>3</v>
      </c>
      <c r="AS28" s="1">
        <v>3</v>
      </c>
      <c r="AT28" s="1">
        <v>3</v>
      </c>
      <c r="AU28" s="1">
        <v>3</v>
      </c>
      <c r="AV28" s="1">
        <v>2</v>
      </c>
      <c r="AW28" s="1">
        <v>3</v>
      </c>
      <c r="AX28" s="1">
        <v>3</v>
      </c>
      <c r="AY28" s="5">
        <f t="shared" si="6"/>
        <v>28</v>
      </c>
      <c r="AZ28" s="7">
        <f t="shared" si="7"/>
        <v>2.8</v>
      </c>
      <c r="BA28" s="10" t="str">
        <f>IF(AU28="","",VLOOKUP(AZ28,$K$90:$L$92,2,TRUE))</f>
        <v>ІІІ ур</v>
      </c>
      <c r="BB28" s="6">
        <f t="shared" si="8"/>
        <v>103</v>
      </c>
      <c r="BC28" s="8">
        <f t="shared" si="9"/>
        <v>2.7105263157894739</v>
      </c>
      <c r="BD28" s="10" t="str">
        <f>IF(AZ28="","",VLOOKUP(BC28,$K$90:$L$92,2,TRUE))</f>
        <v>ІІІ ур</v>
      </c>
    </row>
    <row r="29" spans="2:56" x14ac:dyDescent="0.25">
      <c r="B29" s="30"/>
      <c r="C29" s="30"/>
      <c r="D29" s="26"/>
      <c r="E29" s="27"/>
      <c r="F29" s="27"/>
      <c r="G29" s="27"/>
      <c r="H29" s="27"/>
      <c r="I29" s="27"/>
      <c r="J29" s="27"/>
      <c r="K29" s="27"/>
      <c r="L29" s="28"/>
      <c r="M29" s="1" t="s">
        <v>16</v>
      </c>
      <c r="N29" s="12" t="s">
        <v>1</v>
      </c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8"/>
      <c r="AB29" s="1" t="s">
        <v>16</v>
      </c>
      <c r="AC29" s="12" t="s">
        <v>1</v>
      </c>
      <c r="AD29" s="26"/>
      <c r="AE29" s="27"/>
      <c r="AF29" s="27"/>
      <c r="AG29" s="27"/>
      <c r="AH29" s="27"/>
      <c r="AI29" s="27"/>
      <c r="AJ29" s="27"/>
      <c r="AK29" s="27"/>
      <c r="AL29" s="28"/>
      <c r="AM29" s="1" t="s">
        <v>16</v>
      </c>
      <c r="AN29" s="12" t="s">
        <v>1</v>
      </c>
      <c r="AO29" s="26"/>
      <c r="AP29" s="27"/>
      <c r="AQ29" s="27"/>
      <c r="AR29" s="27"/>
      <c r="AS29" s="27"/>
      <c r="AT29" s="26"/>
      <c r="AU29" s="27"/>
      <c r="AV29" s="27"/>
      <c r="AW29" s="27"/>
      <c r="AX29" s="27"/>
      <c r="AY29" s="28"/>
      <c r="AZ29" s="1" t="s">
        <v>16</v>
      </c>
      <c r="BA29" s="12" t="s">
        <v>1</v>
      </c>
      <c r="BB29" s="2"/>
      <c r="BC29" s="2"/>
      <c r="BD29" s="2"/>
    </row>
    <row r="30" spans="2:56" ht="15" customHeight="1" x14ac:dyDescent="0.25">
      <c r="B30" s="31"/>
      <c r="C30" s="31"/>
      <c r="D30" s="26" t="s">
        <v>14</v>
      </c>
      <c r="E30" s="27"/>
      <c r="F30" s="27"/>
      <c r="G30" s="27"/>
      <c r="H30" s="27"/>
      <c r="I30" s="27"/>
      <c r="J30" s="27"/>
      <c r="K30" s="27"/>
      <c r="L30" s="28"/>
      <c r="M30" s="3">
        <f>COUNTA(C9:C28)</f>
        <v>20</v>
      </c>
      <c r="N30" s="3">
        <v>100</v>
      </c>
      <c r="O30" s="26" t="s">
        <v>14</v>
      </c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3">
        <f>COUNTA(C9:C28)</f>
        <v>20</v>
      </c>
      <c r="AC30" s="3">
        <v>100</v>
      </c>
      <c r="AD30" s="26" t="s">
        <v>14</v>
      </c>
      <c r="AE30" s="27"/>
      <c r="AF30" s="27"/>
      <c r="AG30" s="27"/>
      <c r="AH30" s="27"/>
      <c r="AI30" s="27"/>
      <c r="AJ30" s="27"/>
      <c r="AK30" s="27"/>
      <c r="AL30" s="28"/>
      <c r="AM30" s="3">
        <f>COUNTA(C9:C28)</f>
        <v>20</v>
      </c>
      <c r="AN30" s="3">
        <v>100</v>
      </c>
      <c r="AO30" s="26"/>
      <c r="AP30" s="27"/>
      <c r="AQ30" s="27"/>
      <c r="AR30" s="27"/>
      <c r="AS30" s="27"/>
      <c r="AT30" s="26" t="s">
        <v>14</v>
      </c>
      <c r="AU30" s="27"/>
      <c r="AV30" s="27"/>
      <c r="AW30" s="27"/>
      <c r="AX30" s="27"/>
      <c r="AY30" s="28"/>
      <c r="AZ30" s="3">
        <f>COUNTA(C9:C28)</f>
        <v>20</v>
      </c>
      <c r="BA30" s="3">
        <v>100</v>
      </c>
      <c r="BB30" s="2"/>
      <c r="BC30" s="2"/>
      <c r="BD30" s="2"/>
    </row>
    <row r="31" spans="2:56" x14ac:dyDescent="0.25">
      <c r="B31" s="31"/>
      <c r="C31" s="31"/>
      <c r="D31" s="26" t="s">
        <v>18</v>
      </c>
      <c r="E31" s="27"/>
      <c r="F31" s="27"/>
      <c r="G31" s="27"/>
      <c r="H31" s="27"/>
      <c r="I31" s="27"/>
      <c r="J31" s="27"/>
      <c r="K31" s="27"/>
      <c r="L31" s="28"/>
      <c r="M31" s="9">
        <f>COUNTIF(N9:O28,"І ур")</f>
        <v>5</v>
      </c>
      <c r="N31" s="4">
        <f>(M31/M30)*100</f>
        <v>25</v>
      </c>
      <c r="O31" s="26" t="s">
        <v>18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8"/>
      <c r="AB31" s="9">
        <f>COUNTIF(AC9:AC28,"І ур")</f>
        <v>5</v>
      </c>
      <c r="AC31" s="4">
        <f>(AB31/AB30)*100</f>
        <v>25</v>
      </c>
      <c r="AD31" s="26" t="s">
        <v>18</v>
      </c>
      <c r="AE31" s="27"/>
      <c r="AF31" s="27"/>
      <c r="AG31" s="27"/>
      <c r="AH31" s="27"/>
      <c r="AI31" s="27"/>
      <c r="AJ31" s="27"/>
      <c r="AK31" s="27"/>
      <c r="AL31" s="28"/>
      <c r="AM31" s="9">
        <f>COUNTIF(AN9:AN28,"І ур")</f>
        <v>5</v>
      </c>
      <c r="AN31" s="4">
        <f>(AM31/AM30)*100</f>
        <v>25</v>
      </c>
      <c r="AO31" s="26"/>
      <c r="AP31" s="27"/>
      <c r="AQ31" s="27"/>
      <c r="AR31" s="27"/>
      <c r="AS31" s="27"/>
      <c r="AT31" s="26" t="s">
        <v>18</v>
      </c>
      <c r="AU31" s="27"/>
      <c r="AV31" s="27"/>
      <c r="AW31" s="27"/>
      <c r="AX31" s="27"/>
      <c r="AY31" s="28"/>
      <c r="AZ31" s="9">
        <f>COUNTIF(BA9:BA28,"І ур")</f>
        <v>5</v>
      </c>
      <c r="BA31" s="4">
        <f>(AZ31/AZ30)*100</f>
        <v>25</v>
      </c>
      <c r="BB31" s="2"/>
      <c r="BC31" s="2"/>
      <c r="BD31" s="2"/>
    </row>
    <row r="32" spans="2:56" x14ac:dyDescent="0.25">
      <c r="B32" s="31"/>
      <c r="C32" s="31"/>
      <c r="D32" s="26" t="s">
        <v>19</v>
      </c>
      <c r="E32" s="27"/>
      <c r="F32" s="27"/>
      <c r="G32" s="27"/>
      <c r="H32" s="27"/>
      <c r="I32" s="27"/>
      <c r="J32" s="27"/>
      <c r="K32" s="27"/>
      <c r="L32" s="28"/>
      <c r="M32" s="9">
        <f>COUNTIF(N9:N28,"ІІ ур")</f>
        <v>4</v>
      </c>
      <c r="N32" s="4">
        <f>(M32/M30)*100</f>
        <v>20</v>
      </c>
      <c r="O32" s="26" t="s">
        <v>19</v>
      </c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8"/>
      <c r="AB32" s="9">
        <f>COUNTIF(AC9:AC28,"ІІ ур")</f>
        <v>4</v>
      </c>
      <c r="AC32" s="4">
        <f>(AB32/AB30)*100</f>
        <v>20</v>
      </c>
      <c r="AD32" s="26" t="s">
        <v>19</v>
      </c>
      <c r="AE32" s="27"/>
      <c r="AF32" s="27"/>
      <c r="AG32" s="27"/>
      <c r="AH32" s="27"/>
      <c r="AI32" s="27"/>
      <c r="AJ32" s="27"/>
      <c r="AK32" s="27"/>
      <c r="AL32" s="28"/>
      <c r="AM32" s="9">
        <f>COUNTIF(AN9:AN28,"ІІ ур")</f>
        <v>4</v>
      </c>
      <c r="AN32" s="4">
        <f>(AM32/AM30)*100</f>
        <v>20</v>
      </c>
      <c r="AO32" s="26"/>
      <c r="AP32" s="27"/>
      <c r="AQ32" s="27"/>
      <c r="AR32" s="27"/>
      <c r="AS32" s="27"/>
      <c r="AT32" s="26" t="s">
        <v>19</v>
      </c>
      <c r="AU32" s="27"/>
      <c r="AV32" s="27"/>
      <c r="AW32" s="27"/>
      <c r="AX32" s="27"/>
      <c r="AY32" s="28"/>
      <c r="AZ32" s="9">
        <f>COUNTIF(BA9:BA28,"ІІ ур")</f>
        <v>4</v>
      </c>
      <c r="BA32" s="4">
        <f>(AZ32/AZ30)*100</f>
        <v>20</v>
      </c>
      <c r="BB32" s="2"/>
      <c r="BC32" s="2"/>
      <c r="BD32" s="2"/>
    </row>
    <row r="33" spans="2:56" x14ac:dyDescent="0.25">
      <c r="B33" s="31"/>
      <c r="C33" s="31"/>
      <c r="D33" s="26" t="s">
        <v>20</v>
      </c>
      <c r="E33" s="27"/>
      <c r="F33" s="27"/>
      <c r="G33" s="27"/>
      <c r="H33" s="27"/>
      <c r="I33" s="27"/>
      <c r="J33" s="27"/>
      <c r="K33" s="27"/>
      <c r="L33" s="28"/>
      <c r="M33" s="9">
        <f>COUNTIF(N9:N28,"ІІІ ур")</f>
        <v>11</v>
      </c>
      <c r="N33" s="4">
        <f>(M33/M30)*100</f>
        <v>55.000000000000007</v>
      </c>
      <c r="O33" s="26" t="s">
        <v>20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8"/>
      <c r="AB33" s="9">
        <f>COUNTIF(AC9:AC28,"ІІІ ур")</f>
        <v>11</v>
      </c>
      <c r="AC33" s="4">
        <f>(AB33/AB30)*100</f>
        <v>55.000000000000007</v>
      </c>
      <c r="AD33" s="26" t="s">
        <v>20</v>
      </c>
      <c r="AE33" s="27"/>
      <c r="AF33" s="27"/>
      <c r="AG33" s="27"/>
      <c r="AH33" s="27"/>
      <c r="AI33" s="27"/>
      <c r="AJ33" s="27"/>
      <c r="AK33" s="27"/>
      <c r="AL33" s="28"/>
      <c r="AM33" s="9">
        <f>COUNTIF(AN9:AN28,"ІІІ ур")</f>
        <v>11</v>
      </c>
      <c r="AN33" s="4">
        <f>(AM33/AM30)*100</f>
        <v>55.000000000000007</v>
      </c>
      <c r="AO33" s="26"/>
      <c r="AP33" s="27"/>
      <c r="AQ33" s="27"/>
      <c r="AR33" s="27"/>
      <c r="AS33" s="27"/>
      <c r="AT33" s="26" t="s">
        <v>20</v>
      </c>
      <c r="AU33" s="27"/>
      <c r="AV33" s="27"/>
      <c r="AW33" s="27"/>
      <c r="AX33" s="27"/>
      <c r="AY33" s="28"/>
      <c r="AZ33" s="9">
        <f>COUNTIF(BA9:BA28,"ІІІ ур")</f>
        <v>11</v>
      </c>
      <c r="BA33" s="4">
        <f>(AZ33/AZ30)*100</f>
        <v>55.000000000000007</v>
      </c>
      <c r="BB33" s="2"/>
      <c r="BC33" s="2"/>
      <c r="BD33" s="2"/>
    </row>
    <row r="34" spans="2:56" x14ac:dyDescent="0.25">
      <c r="B34" s="31"/>
      <c r="C34" s="31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8"/>
      <c r="BC34" s="3" t="s">
        <v>17</v>
      </c>
      <c r="BD34" s="3" t="s">
        <v>1</v>
      </c>
    </row>
    <row r="35" spans="2:56" x14ac:dyDescent="0.25">
      <c r="B35" s="31"/>
      <c r="C35" s="31"/>
      <c r="D35" s="33" t="s">
        <v>15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5"/>
      <c r="BC35" s="3">
        <f>COUNTA(C9:C28)</f>
        <v>20</v>
      </c>
      <c r="BD35" s="3">
        <v>100</v>
      </c>
    </row>
    <row r="36" spans="2:56" x14ac:dyDescent="0.25">
      <c r="B36" s="31"/>
      <c r="C36" s="31"/>
      <c r="D36" s="29" t="s">
        <v>21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9">
        <f>COUNTIF(BD9:BD28,"І ур")</f>
        <v>5</v>
      </c>
      <c r="BD36" s="4">
        <f>(BC36/BC35)*100</f>
        <v>25</v>
      </c>
    </row>
    <row r="37" spans="2:56" x14ac:dyDescent="0.25">
      <c r="B37" s="31"/>
      <c r="C37" s="31"/>
      <c r="D37" s="29" t="s">
        <v>22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9">
        <f>COUNTIF(BD9:BD28,"ІІ ур")</f>
        <v>4</v>
      </c>
      <c r="BD37" s="4">
        <f>(BC37/BC35)*100</f>
        <v>20</v>
      </c>
    </row>
    <row r="38" spans="2:56" x14ac:dyDescent="0.25">
      <c r="B38" s="32"/>
      <c r="C38" s="32"/>
      <c r="D38" s="29" t="s">
        <v>23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9">
        <f>COUNTIF(BD9:BD28,"ІІІ ур")</f>
        <v>11</v>
      </c>
      <c r="BD38" s="4">
        <f>(BC38/BC35)*100</f>
        <v>55.000000000000007</v>
      </c>
    </row>
    <row r="90" spans="11:12" x14ac:dyDescent="0.25">
      <c r="K90">
        <v>1</v>
      </c>
      <c r="L90" t="s">
        <v>2</v>
      </c>
    </row>
    <row r="91" spans="11:12" x14ac:dyDescent="0.25">
      <c r="K91">
        <v>1.6</v>
      </c>
      <c r="L91" t="s">
        <v>3</v>
      </c>
    </row>
    <row r="92" spans="11:12" x14ac:dyDescent="0.25">
      <c r="K92">
        <v>2.6</v>
      </c>
      <c r="L92" t="s">
        <v>4</v>
      </c>
    </row>
  </sheetData>
  <mergeCells count="57">
    <mergeCell ref="BB7:BB8"/>
    <mergeCell ref="AY7:AY8"/>
    <mergeCell ref="AZ7:AZ8"/>
    <mergeCell ref="BA7:BA8"/>
    <mergeCell ref="AO31:AS31"/>
    <mergeCell ref="D34:BB34"/>
    <mergeCell ref="AO33:AS33"/>
    <mergeCell ref="AT33:AY33"/>
    <mergeCell ref="AO29:AS29"/>
    <mergeCell ref="AD31:AL31"/>
    <mergeCell ref="AD32:AL32"/>
    <mergeCell ref="AD33:AL33"/>
    <mergeCell ref="O29:AA29"/>
    <mergeCell ref="O30:AA30"/>
    <mergeCell ref="O31:AA31"/>
    <mergeCell ref="O32:AA32"/>
    <mergeCell ref="O33:AA33"/>
    <mergeCell ref="AN7:AN8"/>
    <mergeCell ref="AA7:AA8"/>
    <mergeCell ref="AB7:AB8"/>
    <mergeCell ref="AC7:AC8"/>
    <mergeCell ref="AO30:AS30"/>
    <mergeCell ref="AO7:AX7"/>
    <mergeCell ref="AD29:AL29"/>
    <mergeCell ref="AD30:AL30"/>
    <mergeCell ref="D36:BB36"/>
    <mergeCell ref="D37:BB37"/>
    <mergeCell ref="D38:BB38"/>
    <mergeCell ref="B29:B38"/>
    <mergeCell ref="C29:C38"/>
    <mergeCell ref="D29:L29"/>
    <mergeCell ref="D30:L30"/>
    <mergeCell ref="D31:L31"/>
    <mergeCell ref="D32:L32"/>
    <mergeCell ref="D33:L33"/>
    <mergeCell ref="AT31:AY31"/>
    <mergeCell ref="AT32:AY32"/>
    <mergeCell ref="AT29:AY29"/>
    <mergeCell ref="AT30:AY30"/>
    <mergeCell ref="AO32:AS32"/>
    <mergeCell ref="D35:BB35"/>
    <mergeCell ref="A2:BE2"/>
    <mergeCell ref="A3:BE3"/>
    <mergeCell ref="A4:BE4"/>
    <mergeCell ref="B6:BD6"/>
    <mergeCell ref="B7:B8"/>
    <mergeCell ref="C7:C8"/>
    <mergeCell ref="D7:K7"/>
    <mergeCell ref="O7:Z7"/>
    <mergeCell ref="AD7:AK7"/>
    <mergeCell ref="BC7:BC8"/>
    <mergeCell ref="BD7:BD8"/>
    <mergeCell ref="L7:L8"/>
    <mergeCell ref="M7:M8"/>
    <mergeCell ref="N7:N8"/>
    <mergeCell ref="AL7:AL8"/>
    <mergeCell ref="AM7:AM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2024-06-17T08:49:59Z</dcterms:modified>
</cp:coreProperties>
</file>