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45" windowHeight="7620" activeTab="2"/>
  </bookViews>
  <sheets>
    <sheet name="от 5-ти старт" sheetId="4" r:id="rId1"/>
    <sheet name="от 5-ти промежуток" sheetId="5" r:id="rId2"/>
    <sheet name="от 5-ти итог" sheetId="3" r:id="rId3"/>
  </sheets>
  <definedNames>
    <definedName name="_xlnm._FilterDatabase" localSheetId="2" hidden="1">'от 5-ти итог'!$W$2:$W$38</definedName>
    <definedName name="_xlnm._FilterDatabase" localSheetId="1" hidden="1">'от 5-ти промежуток'!$V$1:$V$40</definedName>
    <definedName name="_xlnm._FilterDatabase" localSheetId="0" hidden="1">'от 5-ти старт'!$O$1:$O$39</definedName>
  </definedNames>
  <calcPr calcId="162913"/>
</workbook>
</file>

<file path=xl/calcChain.xml><?xml version="1.0" encoding="utf-8"?>
<calcChain xmlns="http://schemas.openxmlformats.org/spreadsheetml/2006/main">
  <c r="K12" i="4" l="1"/>
  <c r="J12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M28" i="4" l="1"/>
  <c r="M27" i="4"/>
  <c r="M26" i="4"/>
  <c r="M25" i="4"/>
  <c r="N25" i="4" s="1"/>
  <c r="O25" i="4" s="1"/>
  <c r="M24" i="4"/>
  <c r="N24" i="4" s="1"/>
  <c r="O24" i="4" s="1"/>
  <c r="M23" i="4"/>
  <c r="M22" i="4"/>
  <c r="M21" i="4"/>
  <c r="M20" i="4"/>
  <c r="M19" i="4"/>
  <c r="M18" i="4"/>
  <c r="M17" i="4"/>
  <c r="N17" i="4" s="1"/>
  <c r="O17" i="4" s="1"/>
  <c r="M16" i="4"/>
  <c r="N16" i="4" s="1"/>
  <c r="O16" i="4" s="1"/>
  <c r="M15" i="4"/>
  <c r="M14" i="4"/>
  <c r="M13" i="4"/>
  <c r="M12" i="4"/>
  <c r="M11" i="4"/>
  <c r="M10" i="4"/>
  <c r="M9" i="4"/>
  <c r="V35" i="3"/>
  <c r="S30" i="3"/>
  <c r="L30" i="3"/>
  <c r="U35" i="5"/>
  <c r="R30" i="5"/>
  <c r="K30" i="5"/>
  <c r="N35" i="4"/>
  <c r="K30" i="4"/>
  <c r="N11" i="4" l="1"/>
  <c r="O11" i="4" s="1"/>
  <c r="N19" i="4"/>
  <c r="O19" i="4" s="1"/>
  <c r="N23" i="4"/>
  <c r="O23" i="4" s="1"/>
  <c r="N9" i="4"/>
  <c r="O9" i="4" s="1"/>
  <c r="N13" i="4"/>
  <c r="O13" i="4" s="1"/>
  <c r="N15" i="4"/>
  <c r="O15" i="4" s="1"/>
  <c r="N21" i="4"/>
  <c r="O21" i="4" s="1"/>
  <c r="N27" i="4"/>
  <c r="O27" i="4" s="1"/>
  <c r="N10" i="4"/>
  <c r="O10" i="4" s="1"/>
  <c r="N12" i="4"/>
  <c r="O12" i="4" s="1"/>
  <c r="N14" i="4"/>
  <c r="O14" i="4" s="1"/>
  <c r="N18" i="4"/>
  <c r="O18" i="4" s="1"/>
  <c r="N20" i="4"/>
  <c r="O20" i="4" s="1"/>
  <c r="N22" i="4"/>
  <c r="O22" i="4" s="1"/>
  <c r="N26" i="4"/>
  <c r="O26" i="4" s="1"/>
  <c r="N28" i="4"/>
  <c r="O28" i="4" s="1"/>
  <c r="S10" i="3" l="1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S9" i="3"/>
  <c r="R9" i="3"/>
  <c r="L10" i="3"/>
  <c r="L11" i="3"/>
  <c r="L12" i="3"/>
  <c r="L13" i="3"/>
  <c r="L14" i="3"/>
  <c r="L15" i="3"/>
  <c r="L16" i="3"/>
  <c r="L17" i="3"/>
  <c r="L18" i="3"/>
  <c r="L19" i="3"/>
  <c r="L20" i="3"/>
  <c r="M20" i="3" s="1"/>
  <c r="L21" i="3"/>
  <c r="L22" i="3"/>
  <c r="L23" i="3"/>
  <c r="L24" i="3"/>
  <c r="L25" i="3"/>
  <c r="L26" i="3"/>
  <c r="L27" i="3"/>
  <c r="L28" i="3"/>
  <c r="K10" i="3"/>
  <c r="K11" i="3"/>
  <c r="K12" i="3"/>
  <c r="U12" i="3" s="1"/>
  <c r="K13" i="3"/>
  <c r="K14" i="3"/>
  <c r="K15" i="3"/>
  <c r="K16" i="3"/>
  <c r="U16" i="3" s="1"/>
  <c r="K17" i="3"/>
  <c r="K18" i="3"/>
  <c r="K19" i="3"/>
  <c r="K20" i="3"/>
  <c r="U20" i="3" s="1"/>
  <c r="K21" i="3"/>
  <c r="K22" i="3"/>
  <c r="K23" i="3"/>
  <c r="K24" i="3"/>
  <c r="U24" i="3" s="1"/>
  <c r="K25" i="3"/>
  <c r="K26" i="3"/>
  <c r="K27" i="3"/>
  <c r="K28" i="3"/>
  <c r="U28" i="3" s="1"/>
  <c r="L9" i="3"/>
  <c r="K9" i="3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T28" i="5" s="1"/>
  <c r="U28" i="5" s="1"/>
  <c r="V28" i="5" s="1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J10" i="5"/>
  <c r="J11" i="5"/>
  <c r="J12" i="5"/>
  <c r="J13" i="5"/>
  <c r="T13" i="5" s="1"/>
  <c r="U13" i="5" s="1"/>
  <c r="V13" i="5" s="1"/>
  <c r="J14" i="5"/>
  <c r="J15" i="5"/>
  <c r="J16" i="5"/>
  <c r="J17" i="5"/>
  <c r="T17" i="5" s="1"/>
  <c r="U17" i="5" s="1"/>
  <c r="V17" i="5" s="1"/>
  <c r="J18" i="5"/>
  <c r="J19" i="5"/>
  <c r="J20" i="5"/>
  <c r="J21" i="5"/>
  <c r="T21" i="5" s="1"/>
  <c r="U21" i="5" s="1"/>
  <c r="V21" i="5" s="1"/>
  <c r="J22" i="5"/>
  <c r="J23" i="5"/>
  <c r="J24" i="5"/>
  <c r="J25" i="5"/>
  <c r="T25" i="5" s="1"/>
  <c r="U25" i="5" s="1"/>
  <c r="V25" i="5" s="1"/>
  <c r="J26" i="5"/>
  <c r="J27" i="5"/>
  <c r="R9" i="5"/>
  <c r="Q9" i="5"/>
  <c r="K9" i="5"/>
  <c r="J9" i="5"/>
  <c r="K10" i="4"/>
  <c r="K11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J10" i="4"/>
  <c r="J11" i="4"/>
  <c r="K9" i="4"/>
  <c r="L9" i="4" s="1"/>
  <c r="J9" i="4"/>
  <c r="T24" i="5" l="1"/>
  <c r="U24" i="5" s="1"/>
  <c r="V24" i="5" s="1"/>
  <c r="T20" i="5"/>
  <c r="U20" i="5" s="1"/>
  <c r="V20" i="5" s="1"/>
  <c r="T16" i="5"/>
  <c r="U16" i="5" s="1"/>
  <c r="V16" i="5" s="1"/>
  <c r="T12" i="5"/>
  <c r="U12" i="5" s="1"/>
  <c r="V12" i="5" s="1"/>
  <c r="U26" i="3"/>
  <c r="V26" i="3" s="1"/>
  <c r="W26" i="3" s="1"/>
  <c r="U22" i="3"/>
  <c r="U18" i="3"/>
  <c r="U14" i="3"/>
  <c r="V14" i="3" s="1"/>
  <c r="W14" i="3" s="1"/>
  <c r="U10" i="3"/>
  <c r="T27" i="5"/>
  <c r="U27" i="5" s="1"/>
  <c r="V27" i="5" s="1"/>
  <c r="T23" i="5"/>
  <c r="U23" i="5" s="1"/>
  <c r="V23" i="5" s="1"/>
  <c r="T19" i="5"/>
  <c r="U19" i="5" s="1"/>
  <c r="V19" i="5" s="1"/>
  <c r="T15" i="5"/>
  <c r="U15" i="5" s="1"/>
  <c r="V15" i="5" s="1"/>
  <c r="T11" i="5"/>
  <c r="U11" i="5" s="1"/>
  <c r="V11" i="5" s="1"/>
  <c r="T9" i="5"/>
  <c r="U9" i="5" s="1"/>
  <c r="V9" i="5" s="1"/>
  <c r="T26" i="5"/>
  <c r="U26" i="5" s="1"/>
  <c r="V26" i="5" s="1"/>
  <c r="T22" i="5"/>
  <c r="U22" i="5" s="1"/>
  <c r="V22" i="5" s="1"/>
  <c r="T18" i="5"/>
  <c r="U18" i="5" s="1"/>
  <c r="V18" i="5" s="1"/>
  <c r="T14" i="5"/>
  <c r="U14" i="5" s="1"/>
  <c r="V14" i="5" s="1"/>
  <c r="T10" i="5"/>
  <c r="U10" i="5" s="1"/>
  <c r="V10" i="5" s="1"/>
  <c r="U9" i="3"/>
  <c r="V9" i="3" s="1"/>
  <c r="W9" i="3" s="1"/>
  <c r="U25" i="3"/>
  <c r="V25" i="3" s="1"/>
  <c r="W25" i="3" s="1"/>
  <c r="U21" i="3"/>
  <c r="V21" i="3" s="1"/>
  <c r="W21" i="3" s="1"/>
  <c r="U17" i="3"/>
  <c r="V17" i="3" s="1"/>
  <c r="W17" i="3" s="1"/>
  <c r="U13" i="3"/>
  <c r="V13" i="3"/>
  <c r="W13" i="3" s="1"/>
  <c r="V28" i="3"/>
  <c r="W28" i="3" s="1"/>
  <c r="V24" i="3"/>
  <c r="W24" i="3" s="1"/>
  <c r="V22" i="3"/>
  <c r="W22" i="3" s="1"/>
  <c r="V20" i="3"/>
  <c r="W20" i="3" s="1"/>
  <c r="V18" i="3"/>
  <c r="W18" i="3" s="1"/>
  <c r="V16" i="3"/>
  <c r="W16" i="3" s="1"/>
  <c r="V12" i="3"/>
  <c r="W12" i="3" s="1"/>
  <c r="V10" i="3"/>
  <c r="W10" i="3" s="1"/>
  <c r="U38" i="5"/>
  <c r="V38" i="5" s="1"/>
  <c r="U37" i="5"/>
  <c r="V37" i="5" s="1"/>
  <c r="U36" i="5"/>
  <c r="V36" i="5" s="1"/>
  <c r="N36" i="4"/>
  <c r="O36" i="4" s="1"/>
  <c r="U27" i="3"/>
  <c r="U23" i="3"/>
  <c r="U19" i="3"/>
  <c r="U15" i="3"/>
  <c r="U11" i="3"/>
  <c r="L27" i="4"/>
  <c r="L25" i="4"/>
  <c r="L23" i="4"/>
  <c r="L21" i="4"/>
  <c r="L19" i="4"/>
  <c r="L17" i="4"/>
  <c r="L15" i="4"/>
  <c r="L13" i="4"/>
  <c r="L11" i="4"/>
  <c r="L28" i="4"/>
  <c r="L26" i="4"/>
  <c r="L24" i="4"/>
  <c r="L22" i="4"/>
  <c r="L20" i="4"/>
  <c r="L18" i="4"/>
  <c r="L16" i="4"/>
  <c r="L14" i="4"/>
  <c r="L12" i="4"/>
  <c r="L10" i="4"/>
  <c r="S28" i="5"/>
  <c r="L28" i="5"/>
  <c r="S26" i="5"/>
  <c r="L26" i="5"/>
  <c r="S24" i="5"/>
  <c r="L24" i="5"/>
  <c r="S22" i="5"/>
  <c r="L22" i="5"/>
  <c r="S20" i="5"/>
  <c r="L20" i="5"/>
  <c r="S18" i="5"/>
  <c r="L18" i="5"/>
  <c r="S16" i="5"/>
  <c r="L16" i="5"/>
  <c r="S14" i="5"/>
  <c r="L14" i="5"/>
  <c r="S12" i="5"/>
  <c r="L12" i="5"/>
  <c r="S10" i="5"/>
  <c r="L10" i="5"/>
  <c r="T27" i="3"/>
  <c r="M27" i="3"/>
  <c r="T25" i="3"/>
  <c r="M25" i="3"/>
  <c r="T23" i="3"/>
  <c r="M23" i="3"/>
  <c r="T21" i="3"/>
  <c r="M21" i="3"/>
  <c r="T19" i="3"/>
  <c r="M19" i="3"/>
  <c r="T17" i="3"/>
  <c r="M17" i="3"/>
  <c r="T15" i="3"/>
  <c r="M15" i="3"/>
  <c r="T13" i="3"/>
  <c r="M13" i="3"/>
  <c r="T11" i="3"/>
  <c r="M11" i="3"/>
  <c r="S27" i="5"/>
  <c r="L27" i="5"/>
  <c r="S25" i="5"/>
  <c r="L25" i="5"/>
  <c r="S23" i="5"/>
  <c r="L23" i="5"/>
  <c r="S21" i="5"/>
  <c r="L21" i="5"/>
  <c r="S19" i="5"/>
  <c r="L19" i="5"/>
  <c r="S17" i="5"/>
  <c r="L17" i="5"/>
  <c r="S15" i="5"/>
  <c r="L15" i="5"/>
  <c r="S13" i="5"/>
  <c r="L13" i="5"/>
  <c r="S11" i="5"/>
  <c r="L11" i="5"/>
  <c r="M9" i="3"/>
  <c r="T9" i="3"/>
  <c r="T28" i="3"/>
  <c r="M28" i="3"/>
  <c r="T26" i="3"/>
  <c r="M26" i="3"/>
  <c r="T24" i="3"/>
  <c r="M24" i="3"/>
  <c r="T22" i="3"/>
  <c r="M22" i="3"/>
  <c r="T20" i="3"/>
  <c r="T18" i="3"/>
  <c r="M18" i="3"/>
  <c r="T16" i="3"/>
  <c r="M16" i="3"/>
  <c r="T14" i="3"/>
  <c r="M14" i="3"/>
  <c r="T12" i="3"/>
  <c r="M12" i="3"/>
  <c r="T10" i="3"/>
  <c r="M10" i="3"/>
  <c r="S9" i="5"/>
  <c r="L9" i="5"/>
  <c r="V15" i="3" l="1"/>
  <c r="W15" i="3" s="1"/>
  <c r="V23" i="3"/>
  <c r="W23" i="3" s="1"/>
  <c r="V11" i="3"/>
  <c r="W11" i="3" s="1"/>
  <c r="V19" i="3"/>
  <c r="W19" i="3" s="1"/>
  <c r="V27" i="3"/>
  <c r="W27" i="3" s="1"/>
  <c r="K33" i="4"/>
  <c r="L33" i="4" s="1"/>
  <c r="K32" i="4"/>
  <c r="L32" i="4" s="1"/>
  <c r="N38" i="4"/>
  <c r="O38" i="4" s="1"/>
  <c r="N37" i="4"/>
  <c r="O37" i="4" s="1"/>
  <c r="K31" i="4"/>
  <c r="L31" i="4" s="1"/>
  <c r="R32" i="5"/>
  <c r="S32" i="5" s="1"/>
  <c r="R31" i="5"/>
  <c r="S31" i="5" s="1"/>
  <c r="R33" i="5"/>
  <c r="S33" i="5" s="1"/>
  <c r="L31" i="3"/>
  <c r="M31" i="3" s="1"/>
  <c r="L32" i="3"/>
  <c r="M32" i="3" s="1"/>
  <c r="L33" i="3"/>
  <c r="M33" i="3" s="1"/>
  <c r="K31" i="5"/>
  <c r="L31" i="5" s="1"/>
  <c r="K32" i="5"/>
  <c r="L32" i="5" s="1"/>
  <c r="K33" i="5"/>
  <c r="L33" i="5" s="1"/>
  <c r="S32" i="3"/>
  <c r="T32" i="3" s="1"/>
  <c r="S31" i="3"/>
  <c r="T31" i="3" s="1"/>
  <c r="S33" i="3"/>
  <c r="T33" i="3" s="1"/>
  <c r="V38" i="3" l="1"/>
  <c r="W38" i="3" s="1"/>
  <c r="V36" i="3"/>
  <c r="W36" i="3" s="1"/>
  <c r="V37" i="3"/>
  <c r="W37" i="3" s="1"/>
</calcChain>
</file>

<file path=xl/sharedStrings.xml><?xml version="1.0" encoding="utf-8"?>
<sst xmlns="http://schemas.openxmlformats.org/spreadsheetml/2006/main" count="191" uniqueCount="75">
  <si>
    <t>№</t>
  </si>
  <si>
    <t>%</t>
  </si>
  <si>
    <t>І ур</t>
  </si>
  <si>
    <t>ІІ ур</t>
  </si>
  <si>
    <t>ІІІ ур</t>
  </si>
  <si>
    <t>бақылау парағы</t>
  </si>
  <si>
    <t>«Денсаулық» білім беру саласы</t>
  </si>
  <si>
    <t xml:space="preserve">Мектепалды топ (5 жастан бастап) бастапқы диагностиканың нәтижелерін   </t>
  </si>
  <si>
    <t xml:space="preserve">Мектепалды топ (5 жастан бастап) аралық диагностиканың нәтижелерін  </t>
  </si>
  <si>
    <t xml:space="preserve">Мектепалды топ (5 жастан бастап) қорытынды диагностиканың нәтижелерін  </t>
  </si>
  <si>
    <t>Баланың аты - жөні</t>
  </si>
  <si>
    <t>Жалпы саны</t>
  </si>
  <si>
    <t>Орташа деңгей</t>
  </si>
  <si>
    <t>Біліктер мен  дағдылардың даму деңгейі</t>
  </si>
  <si>
    <t>Дене шынықтыру</t>
  </si>
  <si>
    <t>Қауіпсіз мінез-құлық негіздері</t>
  </si>
  <si>
    <t>Барлық бала саны</t>
  </si>
  <si>
    <t>А (Барлық бала саны)</t>
  </si>
  <si>
    <t>І деңгей</t>
  </si>
  <si>
    <t>ІІ деңгей</t>
  </si>
  <si>
    <t>ІІІ деңгей</t>
  </si>
  <si>
    <t xml:space="preserve">Б (I деңгей) </t>
  </si>
  <si>
    <t xml:space="preserve">В (II деңгей) </t>
  </si>
  <si>
    <t>Г (III деңгей)</t>
  </si>
  <si>
    <t>саны</t>
  </si>
  <si>
    <t>5-Д.1 негізгі қимылдарды орындаудың қимылдық дағдыларына және техникасына ие</t>
  </si>
  <si>
    <t>5-Д.2 дене жаттығулары мен сауықтыру шараларына қызығушылық танытады</t>
  </si>
  <si>
    <t>5-Д.3 педагогтің көрсетуімен ертеңгілік жаттығуларды орындайды</t>
  </si>
  <si>
    <t>5-Д.4 өздігінен түрлі ойындар ойнайды, ойын ережелерін сақтай алады</t>
  </si>
  <si>
    <t>5-Д.5 спорттық ойындардың элементтерін орындайды</t>
  </si>
  <si>
    <t>5-Д.6 шынықтыру түрлерін, өз-өзіне қызмет көрсетудің дағдыларын игерген</t>
  </si>
  <si>
    <t>5-Д.1 ертеңгілік гимнастиканың жаттығулар кешенін орындай алады, негізгі қимылдардың алуан түрлерін орындауда сандық және сапалық көрсеткіштерге ие</t>
  </si>
  <si>
    <t>5-Д.2 қозғалыс ойындарында ойын ережелерін сақтайды</t>
  </si>
  <si>
    <t>5-Д.3 бір қатарға қайта тұра алады, сап түзеп жүруден бір және екі қатармен қайта тұра алады, бір орында бұрылады</t>
  </si>
  <si>
    <t>5-Д.4 спорттық ойын элементтерін және жаттығуларын меңгерген</t>
  </si>
  <si>
    <t>5-Д.5 гигиеналық шараларды дербес орындайды</t>
  </si>
  <si>
    <t>5-Д.6 шынықтыру шараларының маңыздылығы мен қажеттілігін түсінеді</t>
  </si>
  <si>
    <t>5-Д.7 адамның дене құрылысы, маңызды мүшелері жайлы біледі</t>
  </si>
  <si>
    <t>5-Д.8 негізгі пайдалы азық-түліктерді атайды</t>
  </si>
  <si>
    <t>5-Д.9 аурулардың алдын алудың негізгі шаралары туралы түсінікке ие</t>
  </si>
  <si>
    <t>5-Д.10 үйде, көшеде, қоғамдық орындарда қауіпсіздіктің кейбір ережелерін біледі</t>
  </si>
  <si>
    <t>5-Д.1 негізгі қимылдарды орындау техникасын меңгерген</t>
  </si>
  <si>
    <t>5-Д.2 балалар тобымен қозғалыс ойындарын ұйымдастыру дағдыларын игерген</t>
  </si>
  <si>
    <t>5-Д.3 спорттық ойындардың элементтерін орындайды, спорттық жаттығуларды орындау техникасын біледі</t>
  </si>
  <si>
    <t>5-Д.4 шынықтыру шараларының маңыздылығы мен қажеттілігін түсінеді</t>
  </si>
  <si>
    <t>5-Д.5 таңертеңгі гимнастиканы орындауға қызығушылық танытады</t>
  </si>
  <si>
    <t>5-Д.6 дене бітімін дұрыс қалыптастыру мен аяқ табанын нығайтуға арналған жаттығуларды орындайды</t>
  </si>
  <si>
    <t>5-Д.7 негізгі қимылдарды орындауда шығармашылық танытады</t>
  </si>
  <si>
    <t>5-Д.8 маңызды мүшелердің қызметін біледі, азық-түліктердің атауларын және оларды қолдану тәсілдерін біледі</t>
  </si>
  <si>
    <t>5-Д.9 жұқпалы аурулар мен олардың белгілері туралы ұғымдарға ие</t>
  </si>
  <si>
    <t>5-Д.10 үйде, көшеде, қоғамдық орындарда қауіпсіздік мінез-құлық ережелерін біледі және атайды</t>
  </si>
  <si>
    <t>5-Д.11 өзінде және өзгелерде алғашқы ауру белгілерін байқаған жағдайда ересектерден көмек сұрай алады</t>
  </si>
  <si>
    <t>Оқу жылы:  2021-2022 ж                    Топ: 0 "А"                             Өткізу мерзімі: 06.09.21 ж</t>
  </si>
  <si>
    <t xml:space="preserve">Оқу жылы:2021-2022 ____________       Топ: 0 "А"_____________________     Өткізу мерзімі: 06.01.2022___________ </t>
  </si>
  <si>
    <t xml:space="preserve">Оқу жылы: 2021-2022____________       Топ: 0 "А"_____________________     Өткізу мерзімі: 05.05.2022___________ </t>
  </si>
  <si>
    <t>Бисенбай  Томирис Тимурқызы</t>
  </si>
  <si>
    <t xml:space="preserve">Сыражадин Айбар  Ақылбекұлы </t>
  </si>
  <si>
    <t>Серікқали  Каусар  Берікқызы</t>
  </si>
  <si>
    <t xml:space="preserve">Серікқали Еркеназ Еркебұланқызы </t>
  </si>
  <si>
    <t>Мақсат Саят Достанұлы</t>
  </si>
  <si>
    <t>Тұрғанбай Мирас Бағдатұлы</t>
  </si>
  <si>
    <t xml:space="preserve">Шашубай Ербатыр  Серікұлы </t>
  </si>
  <si>
    <t>Маратова Диана Алибековна</t>
  </si>
  <si>
    <t xml:space="preserve">Әділхан Амира  Ардаққызы </t>
  </si>
  <si>
    <t>Базарбаева Альбина Арманқызы</t>
  </si>
  <si>
    <t>Кеулімжаева  Айару Есетқызы</t>
  </si>
  <si>
    <t>Аби Айша Айсултанқызы</t>
  </si>
  <si>
    <t>Сакирова Адиля Жалғасқызы</t>
  </si>
  <si>
    <t xml:space="preserve">Аманқосова  Айару Айбекқызы </t>
  </si>
  <si>
    <t>Қайыржан  Ақылбек  Аманжолұлы</t>
  </si>
  <si>
    <t xml:space="preserve">Аманқұл Ернұр Есетұлы    </t>
  </si>
  <si>
    <t xml:space="preserve">Төребек Әсем-ай  Нұрболатқызы    </t>
  </si>
  <si>
    <t xml:space="preserve">Аманғос Асыл  Әлібекқызы   </t>
  </si>
  <si>
    <t xml:space="preserve">Куркембаев Әлинұр  </t>
  </si>
  <si>
    <r>
      <t>Мәлік Әли Тимурұлы</t>
    </r>
    <r>
      <rPr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Calibri"/>
        <family val="2"/>
        <charset val="20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</si>
</sst>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0" fillId="0" borderId="1" xfId="0" applyBorder="1"/>
    <xf numFmtId="0" fontId="1" fillId="3" borderId="1" xfId="0" applyFont="1" applyFill="1" applyBorder="1"/>
    <xf numFmtId="0" fontId="1" fillId="4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66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2"/>
  <sheetViews>
    <sheetView topLeftCell="A8" zoomScale="76" zoomScaleNormal="76" workbookViewId="0">
      <selection activeCell="C9" sqref="C9:C28"/>
    </sheetView>
  </sheetViews>
  <sheetFormatPr defaultRowHeight="15" x14ac:dyDescent="0.25"/>
  <cols>
    <col min="2" max="2" width="4.5703125" customWidth="1"/>
    <col min="3" max="3" width="21.7109375" customWidth="1"/>
    <col min="4" max="4" width="8.7109375" customWidth="1"/>
    <col min="5" max="5" width="9" customWidth="1"/>
    <col min="6" max="6" width="8.140625" customWidth="1"/>
    <col min="7" max="8" width="9.140625" customWidth="1"/>
    <col min="9" max="9" width="11.85546875" customWidth="1"/>
    <col min="10" max="10" width="5.5703125" customWidth="1"/>
    <col min="11" max="11" width="6" customWidth="1"/>
    <col min="12" max="12" width="9" customWidth="1"/>
    <col min="13" max="13" width="5.85546875" customWidth="1"/>
    <col min="14" max="14" width="8.85546875" customWidth="1"/>
    <col min="15" max="15" width="11.140625" customWidth="1"/>
  </cols>
  <sheetData>
    <row r="2" spans="1:16" x14ac:dyDescent="0.25">
      <c r="A2" s="15" t="s">
        <v>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x14ac:dyDescent="0.25">
      <c r="A3" s="15" t="s">
        <v>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25">
      <c r="A4" s="15" t="s">
        <v>52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6" spans="1:16" ht="19.5" customHeight="1" x14ac:dyDescent="0.25">
      <c r="B6" s="16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6" ht="40.5" customHeight="1" x14ac:dyDescent="0.25">
      <c r="B7" s="17" t="s">
        <v>0</v>
      </c>
      <c r="C7" s="18" t="s">
        <v>10</v>
      </c>
      <c r="D7" s="20" t="s">
        <v>14</v>
      </c>
      <c r="E7" s="20"/>
      <c r="F7" s="20"/>
      <c r="G7" s="20"/>
      <c r="H7" s="20"/>
      <c r="I7" s="20"/>
      <c r="J7" s="21" t="s">
        <v>11</v>
      </c>
      <c r="K7" s="23" t="s">
        <v>12</v>
      </c>
      <c r="L7" s="25" t="s">
        <v>13</v>
      </c>
      <c r="M7" s="21" t="s">
        <v>11</v>
      </c>
      <c r="N7" s="23" t="s">
        <v>12</v>
      </c>
      <c r="O7" s="25" t="s">
        <v>13</v>
      </c>
    </row>
    <row r="8" spans="1:16" ht="225" customHeight="1" x14ac:dyDescent="0.25">
      <c r="B8" s="17"/>
      <c r="C8" s="19"/>
      <c r="D8" s="13" t="s">
        <v>25</v>
      </c>
      <c r="E8" s="13" t="s">
        <v>26</v>
      </c>
      <c r="F8" s="13" t="s">
        <v>27</v>
      </c>
      <c r="G8" s="13" t="s">
        <v>28</v>
      </c>
      <c r="H8" s="13" t="s">
        <v>29</v>
      </c>
      <c r="I8" s="13" t="s">
        <v>30</v>
      </c>
      <c r="J8" s="22"/>
      <c r="K8" s="24"/>
      <c r="L8" s="25"/>
      <c r="M8" s="22"/>
      <c r="N8" s="24"/>
      <c r="O8" s="25"/>
    </row>
    <row r="9" spans="1:16" ht="31.5" x14ac:dyDescent="0.25">
      <c r="B9" s="46">
        <v>1</v>
      </c>
      <c r="C9" s="47" t="s">
        <v>55</v>
      </c>
      <c r="D9" s="2">
        <v>3</v>
      </c>
      <c r="E9" s="2">
        <v>3</v>
      </c>
      <c r="F9" s="2">
        <v>2</v>
      </c>
      <c r="G9" s="2">
        <v>3</v>
      </c>
      <c r="H9" s="2">
        <v>2</v>
      </c>
      <c r="I9" s="2">
        <v>3</v>
      </c>
      <c r="J9" s="10">
        <f>SUM(D9:I9)</f>
        <v>16</v>
      </c>
      <c r="K9" s="11">
        <f>AVERAGE(D9:I9)</f>
        <v>2.6666666666666665</v>
      </c>
      <c r="L9" s="14" t="str">
        <f>IF(D9="","",VLOOKUP(K9,$K$90:$L$92,2,TRUE))</f>
        <v>ІІІ ур</v>
      </c>
      <c r="M9" s="10">
        <f>SUM(D9:I9)</f>
        <v>16</v>
      </c>
      <c r="N9" s="11">
        <f>M9/6</f>
        <v>2.6666666666666665</v>
      </c>
      <c r="O9" s="14" t="str">
        <f>IF(G9="","",VLOOKUP(N9,$K$90:$L$92,2,TRUE))</f>
        <v>ІІІ ур</v>
      </c>
    </row>
    <row r="10" spans="1:16" ht="31.5" x14ac:dyDescent="0.25">
      <c r="B10" s="46">
        <v>2</v>
      </c>
      <c r="C10" s="47" t="s">
        <v>56</v>
      </c>
      <c r="D10" s="2">
        <v>2</v>
      </c>
      <c r="E10" s="2">
        <v>1</v>
      </c>
      <c r="F10" s="2">
        <v>2</v>
      </c>
      <c r="G10" s="2">
        <v>1</v>
      </c>
      <c r="H10" s="2">
        <v>1</v>
      </c>
      <c r="I10" s="2">
        <v>1</v>
      </c>
      <c r="J10" s="10">
        <f t="shared" ref="J10:J28" si="0">SUM(D10:I10)</f>
        <v>8</v>
      </c>
      <c r="K10" s="11">
        <f t="shared" ref="K10:K28" si="1">AVERAGE(D10:I10)</f>
        <v>1.3333333333333333</v>
      </c>
      <c r="L10" s="14" t="str">
        <f>IF(D10="","",VLOOKUP(K10,$K$90:$L$92,2,TRUE))</f>
        <v>І ур</v>
      </c>
      <c r="M10" s="10">
        <f t="shared" ref="M10:M28" si="2">SUM(D10:I10)</f>
        <v>8</v>
      </c>
      <c r="N10" s="11">
        <f t="shared" ref="N10:N28" si="3">M10/6</f>
        <v>1.3333333333333333</v>
      </c>
      <c r="O10" s="14" t="str">
        <f>IF(G10="","",VLOOKUP(N10,$K$90:$L$92,2,TRUE))</f>
        <v>І ур</v>
      </c>
    </row>
    <row r="11" spans="1:16" ht="31.5" x14ac:dyDescent="0.25">
      <c r="B11" s="46">
        <v>3</v>
      </c>
      <c r="C11" s="47" t="s">
        <v>57</v>
      </c>
      <c r="D11" s="2">
        <v>3</v>
      </c>
      <c r="E11" s="2">
        <v>3</v>
      </c>
      <c r="F11" s="2">
        <v>2</v>
      </c>
      <c r="G11" s="2">
        <v>3</v>
      </c>
      <c r="H11" s="2">
        <v>2</v>
      </c>
      <c r="I11" s="2">
        <v>3</v>
      </c>
      <c r="J11" s="10">
        <f t="shared" si="0"/>
        <v>16</v>
      </c>
      <c r="K11" s="11">
        <f t="shared" si="1"/>
        <v>2.6666666666666665</v>
      </c>
      <c r="L11" s="14" t="str">
        <f>IF(D11="","",VLOOKUP(K11,$K$90:$L$92,2,TRUE))</f>
        <v>ІІІ ур</v>
      </c>
      <c r="M11" s="10">
        <f t="shared" si="2"/>
        <v>16</v>
      </c>
      <c r="N11" s="11">
        <f t="shared" si="3"/>
        <v>2.6666666666666665</v>
      </c>
      <c r="O11" s="14" t="str">
        <f>IF(G11="","",VLOOKUP(N11,$K$90:$L$92,2,TRUE))</f>
        <v>ІІІ ур</v>
      </c>
    </row>
    <row r="12" spans="1:16" ht="31.5" x14ac:dyDescent="0.25">
      <c r="B12" s="46">
        <v>4</v>
      </c>
      <c r="C12" s="48" t="s">
        <v>58</v>
      </c>
      <c r="D12" s="2">
        <v>1</v>
      </c>
      <c r="E12" s="2">
        <v>2</v>
      </c>
      <c r="F12" s="2">
        <v>1</v>
      </c>
      <c r="G12" s="2">
        <v>1</v>
      </c>
      <c r="H12" s="2">
        <v>1</v>
      </c>
      <c r="I12" s="2">
        <v>2</v>
      </c>
      <c r="J12" s="10">
        <f t="shared" si="0"/>
        <v>8</v>
      </c>
      <c r="K12" s="11">
        <f>AVERAGE(D12:I12)</f>
        <v>1.3333333333333333</v>
      </c>
      <c r="L12" s="14" t="str">
        <f>IF(D12="","",VLOOKUP(K12,$K$90:$L$92,2,TRUE))</f>
        <v>І ур</v>
      </c>
      <c r="M12" s="10">
        <f t="shared" si="2"/>
        <v>8</v>
      </c>
      <c r="N12" s="11">
        <f t="shared" si="3"/>
        <v>1.3333333333333333</v>
      </c>
      <c r="O12" s="14" t="str">
        <f>IF(G12="","",VLOOKUP(N12,$K$90:$L$92,2,TRUE))</f>
        <v>І ур</v>
      </c>
    </row>
    <row r="13" spans="1:16" ht="31.5" x14ac:dyDescent="0.25">
      <c r="B13" s="46">
        <v>5</v>
      </c>
      <c r="C13" s="48" t="s">
        <v>59</v>
      </c>
      <c r="D13" s="2">
        <v>1</v>
      </c>
      <c r="E13" s="2">
        <v>2</v>
      </c>
      <c r="F13" s="2">
        <v>1</v>
      </c>
      <c r="G13" s="2">
        <v>2</v>
      </c>
      <c r="H13" s="2">
        <v>1</v>
      </c>
      <c r="I13" s="2">
        <v>2</v>
      </c>
      <c r="J13" s="10"/>
      <c r="K13" s="11">
        <f t="shared" si="1"/>
        <v>1.5</v>
      </c>
      <c r="L13" s="14" t="str">
        <f>IF(D13="","",VLOOKUP(K13,$K$90:$L$92,2,TRUE))</f>
        <v>І ур</v>
      </c>
      <c r="M13" s="10">
        <f t="shared" si="2"/>
        <v>9</v>
      </c>
      <c r="N13" s="11">
        <f t="shared" si="3"/>
        <v>1.5</v>
      </c>
      <c r="O13" s="14" t="str">
        <f>IF(G13="","",VLOOKUP(N13,$K$90:$L$92,2,TRUE))</f>
        <v>І ур</v>
      </c>
    </row>
    <row r="14" spans="1:16" ht="31.5" x14ac:dyDescent="0.25">
      <c r="B14" s="46">
        <v>6</v>
      </c>
      <c r="C14" s="47" t="s">
        <v>60</v>
      </c>
      <c r="D14" s="2">
        <v>2</v>
      </c>
      <c r="E14" s="2">
        <v>3</v>
      </c>
      <c r="F14" s="2">
        <v>2</v>
      </c>
      <c r="G14" s="2">
        <v>2</v>
      </c>
      <c r="H14" s="2">
        <v>3</v>
      </c>
      <c r="I14" s="2">
        <v>2</v>
      </c>
      <c r="J14" s="10">
        <f t="shared" si="0"/>
        <v>14</v>
      </c>
      <c r="K14" s="11">
        <f t="shared" si="1"/>
        <v>2.3333333333333335</v>
      </c>
      <c r="L14" s="14" t="str">
        <f>IF(D14="","",VLOOKUP(K14,$K$90:$L$92,2,TRUE))</f>
        <v>ІІ ур</v>
      </c>
      <c r="M14" s="10">
        <f t="shared" si="2"/>
        <v>14</v>
      </c>
      <c r="N14" s="11">
        <f t="shared" si="3"/>
        <v>2.3333333333333335</v>
      </c>
      <c r="O14" s="14" t="str">
        <f>IF(G14="","",VLOOKUP(N14,$K$90:$L$92,2,TRUE))</f>
        <v>ІІ ур</v>
      </c>
    </row>
    <row r="15" spans="1:16" ht="31.5" x14ac:dyDescent="0.25">
      <c r="B15" s="46">
        <v>7</v>
      </c>
      <c r="C15" s="48" t="s">
        <v>61</v>
      </c>
      <c r="D15" s="2">
        <v>1</v>
      </c>
      <c r="E15" s="2">
        <v>1</v>
      </c>
      <c r="F15" s="2">
        <v>2</v>
      </c>
      <c r="G15" s="2">
        <v>2</v>
      </c>
      <c r="H15" s="2">
        <v>1</v>
      </c>
      <c r="I15" s="2">
        <v>2</v>
      </c>
      <c r="J15" s="10">
        <f t="shared" si="0"/>
        <v>9</v>
      </c>
      <c r="K15" s="11">
        <f t="shared" si="1"/>
        <v>1.5</v>
      </c>
      <c r="L15" s="14" t="str">
        <f>IF(D15="","",VLOOKUP(K15,$K$90:$L$92,2,TRUE))</f>
        <v>І ур</v>
      </c>
      <c r="M15" s="10">
        <f t="shared" si="2"/>
        <v>9</v>
      </c>
      <c r="N15" s="11">
        <f t="shared" si="3"/>
        <v>1.5</v>
      </c>
      <c r="O15" s="14" t="str">
        <f>IF(G15="","",VLOOKUP(N15,$K$90:$L$92,2,TRUE))</f>
        <v>І ур</v>
      </c>
    </row>
    <row r="16" spans="1:16" ht="31.5" x14ac:dyDescent="0.25">
      <c r="B16" s="46">
        <v>8</v>
      </c>
      <c r="C16" s="47" t="s">
        <v>70</v>
      </c>
      <c r="D16" s="2">
        <v>3</v>
      </c>
      <c r="E16" s="2">
        <v>3</v>
      </c>
      <c r="F16" s="2">
        <v>3</v>
      </c>
      <c r="G16" s="2">
        <v>2</v>
      </c>
      <c r="H16" s="2">
        <v>3</v>
      </c>
      <c r="I16" s="2">
        <v>3</v>
      </c>
      <c r="J16" s="10">
        <f t="shared" si="0"/>
        <v>17</v>
      </c>
      <c r="K16" s="11">
        <f t="shared" si="1"/>
        <v>2.8333333333333335</v>
      </c>
      <c r="L16" s="14" t="str">
        <f>IF(D16="","",VLOOKUP(K16,$K$90:$L$92,2,TRUE))</f>
        <v>ІІІ ур</v>
      </c>
      <c r="M16" s="10">
        <f t="shared" si="2"/>
        <v>17</v>
      </c>
      <c r="N16" s="11">
        <f t="shared" si="3"/>
        <v>2.8333333333333335</v>
      </c>
      <c r="O16" s="14" t="str">
        <f>IF(G16="","",VLOOKUP(N16,$K$90:$L$92,2,TRUE))</f>
        <v>ІІІ ур</v>
      </c>
    </row>
    <row r="17" spans="2:15" ht="31.5" x14ac:dyDescent="0.25">
      <c r="B17" s="46">
        <v>9</v>
      </c>
      <c r="C17" s="47" t="s">
        <v>62</v>
      </c>
      <c r="D17" s="2">
        <v>2</v>
      </c>
      <c r="E17" s="2">
        <v>2</v>
      </c>
      <c r="F17" s="2">
        <v>3</v>
      </c>
      <c r="G17" s="2">
        <v>2</v>
      </c>
      <c r="H17" s="2">
        <v>3</v>
      </c>
      <c r="I17" s="2">
        <v>3</v>
      </c>
      <c r="J17" s="10">
        <f t="shared" si="0"/>
        <v>15</v>
      </c>
      <c r="K17" s="11">
        <f t="shared" si="1"/>
        <v>2.5</v>
      </c>
      <c r="L17" s="14" t="str">
        <f>IF(D17="","",VLOOKUP(K17,$K$90:$L$92,2,TRUE))</f>
        <v>ІІ ур</v>
      </c>
      <c r="M17" s="10">
        <f t="shared" si="2"/>
        <v>15</v>
      </c>
      <c r="N17" s="11">
        <f t="shared" si="3"/>
        <v>2.5</v>
      </c>
      <c r="O17" s="14" t="str">
        <f>IF(G17="","",VLOOKUP(N17,$K$90:$L$92,2,TRUE))</f>
        <v>ІІ ур</v>
      </c>
    </row>
    <row r="18" spans="2:15" ht="31.5" x14ac:dyDescent="0.25">
      <c r="B18" s="46">
        <v>10</v>
      </c>
      <c r="C18" s="47" t="s">
        <v>63</v>
      </c>
      <c r="D18" s="2">
        <v>2</v>
      </c>
      <c r="E18" s="2">
        <v>1</v>
      </c>
      <c r="F18" s="2">
        <v>1</v>
      </c>
      <c r="G18" s="2">
        <v>2</v>
      </c>
      <c r="H18" s="2">
        <v>1</v>
      </c>
      <c r="I18" s="2">
        <v>2</v>
      </c>
      <c r="J18" s="10">
        <f t="shared" si="0"/>
        <v>9</v>
      </c>
      <c r="K18" s="11">
        <f t="shared" si="1"/>
        <v>1.5</v>
      </c>
      <c r="L18" s="14" t="str">
        <f>IF(D18="","",VLOOKUP(K18,$K$90:$L$92,2,TRUE))</f>
        <v>І ур</v>
      </c>
      <c r="M18" s="10">
        <f t="shared" si="2"/>
        <v>9</v>
      </c>
      <c r="N18" s="11">
        <f t="shared" si="3"/>
        <v>1.5</v>
      </c>
      <c r="O18" s="14" t="str">
        <f>IF(G18="","",VLOOKUP(N18,$K$90:$L$92,2,TRUE))</f>
        <v>І ур</v>
      </c>
    </row>
    <row r="19" spans="2:15" ht="31.5" x14ac:dyDescent="0.25">
      <c r="B19" s="46">
        <v>11</v>
      </c>
      <c r="C19" s="47" t="s">
        <v>64</v>
      </c>
      <c r="D19" s="2">
        <v>2</v>
      </c>
      <c r="E19" s="2">
        <v>3</v>
      </c>
      <c r="F19" s="2">
        <v>3</v>
      </c>
      <c r="G19" s="2">
        <v>2</v>
      </c>
      <c r="H19" s="2">
        <v>3</v>
      </c>
      <c r="I19" s="2">
        <v>3</v>
      </c>
      <c r="J19" s="10">
        <f t="shared" si="0"/>
        <v>16</v>
      </c>
      <c r="K19" s="11">
        <f t="shared" si="1"/>
        <v>2.6666666666666665</v>
      </c>
      <c r="L19" s="14" t="str">
        <f>IF(D19="","",VLOOKUP(K19,$K$90:$L$92,2,TRUE))</f>
        <v>ІІІ ур</v>
      </c>
      <c r="M19" s="10">
        <f t="shared" si="2"/>
        <v>16</v>
      </c>
      <c r="N19" s="11">
        <f t="shared" si="3"/>
        <v>2.6666666666666665</v>
      </c>
      <c r="O19" s="14" t="str">
        <f>IF(G19="","",VLOOKUP(N19,$K$90:$L$92,2,TRUE))</f>
        <v>ІІІ ур</v>
      </c>
    </row>
    <row r="20" spans="2:15" ht="31.5" x14ac:dyDescent="0.25">
      <c r="B20" s="46">
        <v>12</v>
      </c>
      <c r="C20" s="47" t="s">
        <v>65</v>
      </c>
      <c r="D20" s="2">
        <v>1</v>
      </c>
      <c r="E20" s="2">
        <v>2</v>
      </c>
      <c r="F20" s="2">
        <v>2</v>
      </c>
      <c r="G20" s="2">
        <v>1</v>
      </c>
      <c r="H20" s="2">
        <v>1</v>
      </c>
      <c r="I20" s="2">
        <v>1</v>
      </c>
      <c r="J20" s="10">
        <f t="shared" si="0"/>
        <v>8</v>
      </c>
      <c r="K20" s="11">
        <f t="shared" si="1"/>
        <v>1.3333333333333333</v>
      </c>
      <c r="L20" s="14" t="str">
        <f>IF(D20="","",VLOOKUP(K20,$K$90:$L$92,2,TRUE))</f>
        <v>І ур</v>
      </c>
      <c r="M20" s="10">
        <f t="shared" si="2"/>
        <v>8</v>
      </c>
      <c r="N20" s="11">
        <f t="shared" si="3"/>
        <v>1.3333333333333333</v>
      </c>
      <c r="O20" s="14" t="str">
        <f>IF(G20="","",VLOOKUP(N20,$K$90:$L$92,2,TRUE))</f>
        <v>І ур</v>
      </c>
    </row>
    <row r="21" spans="2:15" ht="31.5" x14ac:dyDescent="0.25">
      <c r="B21" s="46">
        <v>13</v>
      </c>
      <c r="C21" s="47" t="s">
        <v>66</v>
      </c>
      <c r="D21" s="2">
        <v>2</v>
      </c>
      <c r="E21" s="2">
        <v>2</v>
      </c>
      <c r="F21" s="2">
        <v>3</v>
      </c>
      <c r="G21" s="2">
        <v>3</v>
      </c>
      <c r="H21" s="2">
        <v>3</v>
      </c>
      <c r="I21" s="2">
        <v>2</v>
      </c>
      <c r="J21" s="10">
        <f t="shared" si="0"/>
        <v>15</v>
      </c>
      <c r="K21" s="11">
        <f t="shared" si="1"/>
        <v>2.5</v>
      </c>
      <c r="L21" s="14" t="str">
        <f>IF(D21="","",VLOOKUP(K21,$K$90:$L$92,2,TRUE))</f>
        <v>ІІ ур</v>
      </c>
      <c r="M21" s="10">
        <f t="shared" si="2"/>
        <v>15</v>
      </c>
      <c r="N21" s="11">
        <f t="shared" si="3"/>
        <v>2.5</v>
      </c>
      <c r="O21" s="14" t="str">
        <f>IF(G21="","",VLOOKUP(N21,$K$90:$L$92,2,TRUE))</f>
        <v>ІІ ур</v>
      </c>
    </row>
    <row r="22" spans="2:15" ht="31.5" x14ac:dyDescent="0.25">
      <c r="B22" s="46">
        <v>14</v>
      </c>
      <c r="C22" s="47" t="s">
        <v>71</v>
      </c>
      <c r="D22" s="2">
        <v>1</v>
      </c>
      <c r="E22" s="2">
        <v>2</v>
      </c>
      <c r="F22" s="2">
        <v>1</v>
      </c>
      <c r="G22" s="2">
        <v>2</v>
      </c>
      <c r="H22" s="2">
        <v>2</v>
      </c>
      <c r="I22" s="2">
        <v>1</v>
      </c>
      <c r="J22" s="10">
        <f t="shared" si="0"/>
        <v>9</v>
      </c>
      <c r="K22" s="11">
        <f t="shared" si="1"/>
        <v>1.5</v>
      </c>
      <c r="L22" s="14" t="str">
        <f>IF(D22="","",VLOOKUP(K22,$K$90:$L$92,2,TRUE))</f>
        <v>І ур</v>
      </c>
      <c r="M22" s="10">
        <f t="shared" si="2"/>
        <v>9</v>
      </c>
      <c r="N22" s="11">
        <f t="shared" si="3"/>
        <v>1.5</v>
      </c>
      <c r="O22" s="14" t="str">
        <f>IF(G22="","",VLOOKUP(N22,$K$90:$L$92,2,TRUE))</f>
        <v>І ур</v>
      </c>
    </row>
    <row r="23" spans="2:15" ht="31.5" x14ac:dyDescent="0.25">
      <c r="B23" s="46">
        <v>15</v>
      </c>
      <c r="C23" s="47" t="s">
        <v>67</v>
      </c>
      <c r="D23" s="2">
        <v>2</v>
      </c>
      <c r="E23" s="2">
        <v>1</v>
      </c>
      <c r="F23" s="2">
        <v>3</v>
      </c>
      <c r="G23" s="2">
        <v>2</v>
      </c>
      <c r="H23" s="2">
        <v>3</v>
      </c>
      <c r="I23" s="2">
        <v>2</v>
      </c>
      <c r="J23" s="10">
        <f t="shared" si="0"/>
        <v>13</v>
      </c>
      <c r="K23" s="11">
        <f t="shared" si="1"/>
        <v>2.1666666666666665</v>
      </c>
      <c r="L23" s="14" t="str">
        <f>IF(D23="","",VLOOKUP(K23,$K$90:$L$92,2,TRUE))</f>
        <v>ІІ ур</v>
      </c>
      <c r="M23" s="10">
        <f t="shared" si="2"/>
        <v>13</v>
      </c>
      <c r="N23" s="11">
        <f t="shared" si="3"/>
        <v>2.1666666666666665</v>
      </c>
      <c r="O23" s="14" t="str">
        <f>IF(G23="","",VLOOKUP(N23,$K$90:$L$92,2,TRUE))</f>
        <v>ІІ ур</v>
      </c>
    </row>
    <row r="24" spans="2:15" ht="31.5" x14ac:dyDescent="0.25">
      <c r="B24" s="46">
        <v>16</v>
      </c>
      <c r="C24" s="47" t="s">
        <v>72</v>
      </c>
      <c r="D24" s="2">
        <v>1</v>
      </c>
      <c r="E24" s="2">
        <v>2</v>
      </c>
      <c r="F24" s="2">
        <v>1</v>
      </c>
      <c r="G24" s="2">
        <v>1</v>
      </c>
      <c r="H24" s="2">
        <v>2</v>
      </c>
      <c r="I24" s="2">
        <v>1</v>
      </c>
      <c r="J24" s="10">
        <f t="shared" si="0"/>
        <v>8</v>
      </c>
      <c r="K24" s="11">
        <f t="shared" si="1"/>
        <v>1.3333333333333333</v>
      </c>
      <c r="L24" s="14" t="str">
        <f>IF(D24="","",VLOOKUP(K24,$K$90:$L$92,2,TRUE))</f>
        <v>І ур</v>
      </c>
      <c r="M24" s="10">
        <f t="shared" si="2"/>
        <v>8</v>
      </c>
      <c r="N24" s="11">
        <f t="shared" si="3"/>
        <v>1.3333333333333333</v>
      </c>
      <c r="O24" s="14" t="str">
        <f>IF(G24="","",VLOOKUP(N24,$K$90:$L$92,2,TRUE))</f>
        <v>І ур</v>
      </c>
    </row>
    <row r="25" spans="2:15" ht="31.5" x14ac:dyDescent="0.25">
      <c r="B25" s="46">
        <v>17</v>
      </c>
      <c r="C25" s="47" t="s">
        <v>68</v>
      </c>
      <c r="D25" s="2">
        <v>2</v>
      </c>
      <c r="E25" s="2">
        <v>2</v>
      </c>
      <c r="F25" s="2">
        <v>2</v>
      </c>
      <c r="G25" s="2">
        <v>2</v>
      </c>
      <c r="H25" s="2">
        <v>2</v>
      </c>
      <c r="I25" s="2">
        <v>2</v>
      </c>
      <c r="J25" s="10">
        <f t="shared" si="0"/>
        <v>12</v>
      </c>
      <c r="K25" s="11">
        <f t="shared" si="1"/>
        <v>2</v>
      </c>
      <c r="L25" s="14" t="str">
        <f>IF(D25="","",VLOOKUP(K25,$K$90:$L$92,2,TRUE))</f>
        <v>ІІ ур</v>
      </c>
      <c r="M25" s="10">
        <f t="shared" si="2"/>
        <v>12</v>
      </c>
      <c r="N25" s="11">
        <f t="shared" si="3"/>
        <v>2</v>
      </c>
      <c r="O25" s="14" t="str">
        <f>IF(G25="","",VLOOKUP(N25,$K$90:$L$92,2,TRUE))</f>
        <v>ІІ ур</v>
      </c>
    </row>
    <row r="26" spans="2:15" ht="15.75" x14ac:dyDescent="0.25">
      <c r="B26" s="46">
        <v>18</v>
      </c>
      <c r="C26" s="47" t="s">
        <v>73</v>
      </c>
      <c r="D26" s="2">
        <v>1</v>
      </c>
      <c r="E26" s="2">
        <v>1</v>
      </c>
      <c r="F26" s="2">
        <v>2</v>
      </c>
      <c r="G26" s="2">
        <v>1</v>
      </c>
      <c r="H26" s="2">
        <v>2</v>
      </c>
      <c r="I26" s="2">
        <v>2</v>
      </c>
      <c r="J26" s="10">
        <f t="shared" si="0"/>
        <v>9</v>
      </c>
      <c r="K26" s="11">
        <f t="shared" si="1"/>
        <v>1.5</v>
      </c>
      <c r="L26" s="14" t="str">
        <f>IF(D26="","",VLOOKUP(K26,$K$90:$L$92,2,TRUE))</f>
        <v>І ур</v>
      </c>
      <c r="M26" s="10">
        <f t="shared" si="2"/>
        <v>9</v>
      </c>
      <c r="N26" s="11">
        <f t="shared" si="3"/>
        <v>1.5</v>
      </c>
      <c r="O26" s="14" t="str">
        <f>IF(G26="","",VLOOKUP(N26,$K$90:$L$92,2,TRUE))</f>
        <v>І ур</v>
      </c>
    </row>
    <row r="27" spans="2:15" ht="31.5" x14ac:dyDescent="0.25">
      <c r="B27" s="46">
        <v>19</v>
      </c>
      <c r="C27" s="48" t="s">
        <v>74</v>
      </c>
      <c r="D27" s="2">
        <v>3</v>
      </c>
      <c r="E27" s="2">
        <v>3</v>
      </c>
      <c r="F27" s="2">
        <v>2</v>
      </c>
      <c r="G27" s="2">
        <v>2</v>
      </c>
      <c r="H27" s="2">
        <v>3</v>
      </c>
      <c r="I27" s="2">
        <v>3</v>
      </c>
      <c r="J27" s="10">
        <f t="shared" si="0"/>
        <v>16</v>
      </c>
      <c r="K27" s="11">
        <f t="shared" si="1"/>
        <v>2.6666666666666665</v>
      </c>
      <c r="L27" s="14" t="str">
        <f>IF(D27="","",VLOOKUP(K27,$K$90:$L$92,2,TRUE))</f>
        <v>ІІІ ур</v>
      </c>
      <c r="M27" s="10">
        <f t="shared" si="2"/>
        <v>16</v>
      </c>
      <c r="N27" s="11">
        <f t="shared" si="3"/>
        <v>2.6666666666666665</v>
      </c>
      <c r="O27" s="14" t="str">
        <f>IF(G27="","",VLOOKUP(N27,$K$90:$L$92,2,TRUE))</f>
        <v>ІІІ ур</v>
      </c>
    </row>
    <row r="28" spans="2:15" ht="31.5" x14ac:dyDescent="0.25">
      <c r="B28" s="46">
        <v>20</v>
      </c>
      <c r="C28" s="48" t="s">
        <v>69</v>
      </c>
      <c r="D28" s="2">
        <v>1</v>
      </c>
      <c r="E28" s="2">
        <v>1</v>
      </c>
      <c r="F28" s="2">
        <v>2</v>
      </c>
      <c r="G28" s="2">
        <v>1</v>
      </c>
      <c r="H28" s="2">
        <v>2</v>
      </c>
      <c r="I28" s="2">
        <v>1</v>
      </c>
      <c r="J28" s="10">
        <f t="shared" si="0"/>
        <v>8</v>
      </c>
      <c r="K28" s="11">
        <f t="shared" si="1"/>
        <v>1.3333333333333333</v>
      </c>
      <c r="L28" s="14" t="str">
        <f>IF(D28="","",VLOOKUP(K28,$K$90:$L$92,2,TRUE))</f>
        <v>І ур</v>
      </c>
      <c r="M28" s="10">
        <f t="shared" si="2"/>
        <v>8</v>
      </c>
      <c r="N28" s="11">
        <f t="shared" si="3"/>
        <v>1.3333333333333333</v>
      </c>
      <c r="O28" s="14" t="str">
        <f>IF(G28="","",VLOOKUP(N28,$K$90:$L$92,2,TRUE))</f>
        <v>І ур</v>
      </c>
    </row>
    <row r="29" spans="2:15" x14ac:dyDescent="0.25">
      <c r="B29" s="29"/>
      <c r="C29" s="29"/>
      <c r="D29" s="26"/>
      <c r="E29" s="27"/>
      <c r="F29" s="27"/>
      <c r="G29" s="27"/>
      <c r="H29" s="27"/>
      <c r="I29" s="27"/>
      <c r="J29" s="28"/>
      <c r="K29" s="2" t="s">
        <v>24</v>
      </c>
      <c r="L29" s="12" t="s">
        <v>1</v>
      </c>
      <c r="M29" s="3"/>
      <c r="N29" s="3"/>
      <c r="O29" s="3"/>
    </row>
    <row r="30" spans="2:15" x14ac:dyDescent="0.25">
      <c r="B30" s="30"/>
      <c r="C30" s="30"/>
      <c r="D30" s="26" t="s">
        <v>16</v>
      </c>
      <c r="E30" s="27"/>
      <c r="F30" s="27"/>
      <c r="G30" s="27"/>
      <c r="H30" s="27"/>
      <c r="I30" s="27"/>
      <c r="J30" s="28"/>
      <c r="K30" s="1">
        <f>COUNTA(C9:C28)</f>
        <v>20</v>
      </c>
      <c r="L30" s="1">
        <v>100</v>
      </c>
      <c r="M30" s="3"/>
      <c r="N30" s="3"/>
      <c r="O30" s="3"/>
    </row>
    <row r="31" spans="2:15" x14ac:dyDescent="0.25">
      <c r="B31" s="30"/>
      <c r="C31" s="30"/>
      <c r="D31" s="26" t="s">
        <v>18</v>
      </c>
      <c r="E31" s="27"/>
      <c r="F31" s="27"/>
      <c r="G31" s="27"/>
      <c r="H31" s="27"/>
      <c r="I31" s="27"/>
      <c r="J31" s="28"/>
      <c r="K31" s="6">
        <f>COUNTIF(L9:L28,"І ур")</f>
        <v>10</v>
      </c>
      <c r="L31" s="4">
        <f>(K31/K30)*100</f>
        <v>50</v>
      </c>
      <c r="M31" s="3"/>
      <c r="N31" s="3"/>
      <c r="O31" s="3"/>
    </row>
    <row r="32" spans="2:15" x14ac:dyDescent="0.25">
      <c r="B32" s="30"/>
      <c r="C32" s="30"/>
      <c r="D32" s="26" t="s">
        <v>19</v>
      </c>
      <c r="E32" s="27"/>
      <c r="F32" s="27"/>
      <c r="G32" s="27"/>
      <c r="H32" s="27"/>
      <c r="I32" s="27"/>
      <c r="J32" s="28"/>
      <c r="K32" s="6">
        <f>COUNTIF(L9:L28,"ІІ ур")</f>
        <v>5</v>
      </c>
      <c r="L32" s="4">
        <f>(K32/K30)*100</f>
        <v>25</v>
      </c>
      <c r="M32" s="3"/>
      <c r="N32" s="3"/>
      <c r="O32" s="3"/>
    </row>
    <row r="33" spans="2:15" x14ac:dyDescent="0.25">
      <c r="B33" s="30"/>
      <c r="C33" s="30"/>
      <c r="D33" s="26" t="s">
        <v>20</v>
      </c>
      <c r="E33" s="27"/>
      <c r="F33" s="27"/>
      <c r="G33" s="27"/>
      <c r="H33" s="27"/>
      <c r="I33" s="27"/>
      <c r="J33" s="28"/>
      <c r="K33" s="6">
        <f>COUNTIF(L9:L28,"ІІІ ур")</f>
        <v>5</v>
      </c>
      <c r="L33" s="4">
        <f>(K33/K30)*100</f>
        <v>25</v>
      </c>
      <c r="M33" s="3"/>
      <c r="N33" s="3"/>
      <c r="O33" s="3"/>
    </row>
    <row r="34" spans="2:15" x14ac:dyDescent="0.25">
      <c r="B34" s="30"/>
      <c r="C34" s="30"/>
      <c r="D34" s="26"/>
      <c r="E34" s="27"/>
      <c r="F34" s="27"/>
      <c r="G34" s="27"/>
      <c r="H34" s="27"/>
      <c r="I34" s="27"/>
      <c r="J34" s="27"/>
      <c r="K34" s="27"/>
      <c r="L34" s="27"/>
      <c r="M34" s="28"/>
      <c r="N34" s="1" t="s">
        <v>24</v>
      </c>
      <c r="O34" s="1" t="s">
        <v>1</v>
      </c>
    </row>
    <row r="35" spans="2:15" x14ac:dyDescent="0.25">
      <c r="B35" s="30"/>
      <c r="C35" s="30"/>
      <c r="D35" s="33" t="s">
        <v>17</v>
      </c>
      <c r="E35" s="34"/>
      <c r="F35" s="34"/>
      <c r="G35" s="34"/>
      <c r="H35" s="34"/>
      <c r="I35" s="34"/>
      <c r="J35" s="34"/>
      <c r="K35" s="34"/>
      <c r="L35" s="34"/>
      <c r="M35" s="35"/>
      <c r="N35" s="1">
        <f>COUNTA(C9:C28)</f>
        <v>20</v>
      </c>
      <c r="O35" s="1">
        <v>100</v>
      </c>
    </row>
    <row r="36" spans="2:15" x14ac:dyDescent="0.25">
      <c r="B36" s="30"/>
      <c r="C36" s="30"/>
      <c r="D36" s="32" t="s">
        <v>21</v>
      </c>
      <c r="E36" s="32"/>
      <c r="F36" s="32"/>
      <c r="G36" s="32"/>
      <c r="H36" s="32"/>
      <c r="I36" s="32"/>
      <c r="J36" s="32"/>
      <c r="K36" s="32"/>
      <c r="L36" s="32"/>
      <c r="M36" s="32"/>
      <c r="N36" s="6">
        <f>COUNTIF(O9:O28,"І ур")</f>
        <v>10</v>
      </c>
      <c r="O36" s="4">
        <f>(N36/N35)*100</f>
        <v>50</v>
      </c>
    </row>
    <row r="37" spans="2:15" x14ac:dyDescent="0.25">
      <c r="B37" s="30"/>
      <c r="C37" s="30"/>
      <c r="D37" s="32" t="s">
        <v>22</v>
      </c>
      <c r="E37" s="32"/>
      <c r="F37" s="32"/>
      <c r="G37" s="32"/>
      <c r="H37" s="32"/>
      <c r="I37" s="32"/>
      <c r="J37" s="32"/>
      <c r="K37" s="32"/>
      <c r="L37" s="32"/>
      <c r="M37" s="32"/>
      <c r="N37" s="6">
        <f>COUNTIF(O9:O28,"ІІ ур")</f>
        <v>5</v>
      </c>
      <c r="O37" s="4">
        <f>(N37/N35)*100</f>
        <v>25</v>
      </c>
    </row>
    <row r="38" spans="2:15" x14ac:dyDescent="0.25">
      <c r="B38" s="31"/>
      <c r="C38" s="31"/>
      <c r="D38" s="32" t="s">
        <v>23</v>
      </c>
      <c r="E38" s="32"/>
      <c r="F38" s="32"/>
      <c r="G38" s="32"/>
      <c r="H38" s="32"/>
      <c r="I38" s="32"/>
      <c r="J38" s="32"/>
      <c r="K38" s="32"/>
      <c r="L38" s="32"/>
      <c r="M38" s="32"/>
      <c r="N38" s="6">
        <f>COUNTIF(O9:O28,"ІІІ ур")</f>
        <v>5</v>
      </c>
      <c r="O38" s="4">
        <f>(N38/N35)*100</f>
        <v>25</v>
      </c>
    </row>
    <row r="90" spans="11:12" x14ac:dyDescent="0.25">
      <c r="K90">
        <v>1</v>
      </c>
      <c r="L90" t="s">
        <v>2</v>
      </c>
    </row>
    <row r="91" spans="11:12" x14ac:dyDescent="0.25">
      <c r="K91">
        <v>1.6</v>
      </c>
      <c r="L91" t="s">
        <v>3</v>
      </c>
    </row>
    <row r="92" spans="11:12" x14ac:dyDescent="0.25">
      <c r="K92">
        <v>2.6</v>
      </c>
      <c r="L92" t="s">
        <v>4</v>
      </c>
    </row>
  </sheetData>
  <autoFilter ref="O1:O39"/>
  <mergeCells count="25">
    <mergeCell ref="D30:J30"/>
    <mergeCell ref="D31:J31"/>
    <mergeCell ref="D32:J32"/>
    <mergeCell ref="D33:J33"/>
    <mergeCell ref="B29:B38"/>
    <mergeCell ref="C29:C38"/>
    <mergeCell ref="D29:J29"/>
    <mergeCell ref="D36:M36"/>
    <mergeCell ref="D37:M37"/>
    <mergeCell ref="D38:M38"/>
    <mergeCell ref="D35:M35"/>
    <mergeCell ref="D34:M34"/>
    <mergeCell ref="A2:P2"/>
    <mergeCell ref="A3:P3"/>
    <mergeCell ref="A4:P4"/>
    <mergeCell ref="B6:O6"/>
    <mergeCell ref="B7:B8"/>
    <mergeCell ref="C7:C8"/>
    <mergeCell ref="D7:I7"/>
    <mergeCell ref="M7:M8"/>
    <mergeCell ref="N7:N8"/>
    <mergeCell ref="J7:J8"/>
    <mergeCell ref="K7:K8"/>
    <mergeCell ref="L7:L8"/>
    <mergeCell ref="O7:O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topLeftCell="A27" zoomScale="85" zoomScaleNormal="85" workbookViewId="0">
      <selection activeCell="L23" sqref="L23"/>
    </sheetView>
  </sheetViews>
  <sheetFormatPr defaultRowHeight="15" x14ac:dyDescent="0.25"/>
  <cols>
    <col min="2" max="2" width="5.28515625" customWidth="1"/>
    <col min="3" max="3" width="20.28515625" customWidth="1"/>
    <col min="4" max="4" width="16.140625" customWidth="1"/>
    <col min="5" max="5" width="7.28515625" customWidth="1"/>
    <col min="6" max="6" width="10.28515625" customWidth="1"/>
    <col min="7" max="8" width="7.42578125" customWidth="1"/>
    <col min="9" max="9" width="7.85546875" customWidth="1"/>
    <col min="10" max="10" width="5.28515625" customWidth="1"/>
    <col min="11" max="11" width="6.28515625" customWidth="1"/>
    <col min="12" max="12" width="8.85546875" customWidth="1"/>
    <col min="13" max="13" width="7.42578125" customWidth="1"/>
    <col min="14" max="14" width="8.140625" customWidth="1"/>
    <col min="15" max="15" width="6.85546875" customWidth="1"/>
    <col min="16" max="16" width="8.85546875" customWidth="1"/>
    <col min="17" max="18" width="4.140625" customWidth="1"/>
    <col min="19" max="19" width="10.5703125" customWidth="1"/>
    <col min="20" max="20" width="6" customWidth="1"/>
    <col min="21" max="21" width="7.42578125" customWidth="1"/>
  </cols>
  <sheetData>
    <row r="1" spans="1:23" x14ac:dyDescent="0.25">
      <c r="B1" s="5"/>
    </row>
    <row r="2" spans="1:23" x14ac:dyDescent="0.25">
      <c r="A2" s="15" t="s">
        <v>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x14ac:dyDescent="0.25">
      <c r="A3" s="15" t="s">
        <v>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x14ac:dyDescent="0.25">
      <c r="A4" s="15" t="s">
        <v>53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6" spans="1:23" x14ac:dyDescent="0.25">
      <c r="B6" s="16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3" ht="39.75" customHeight="1" x14ac:dyDescent="0.25">
      <c r="B7" s="17" t="s">
        <v>0</v>
      </c>
      <c r="C7" s="17" t="s">
        <v>10</v>
      </c>
      <c r="D7" s="20" t="s">
        <v>14</v>
      </c>
      <c r="E7" s="20"/>
      <c r="F7" s="20"/>
      <c r="G7" s="20"/>
      <c r="H7" s="20"/>
      <c r="I7" s="20"/>
      <c r="J7" s="21" t="s">
        <v>11</v>
      </c>
      <c r="K7" s="23" t="s">
        <v>12</v>
      </c>
      <c r="L7" s="25" t="s">
        <v>13</v>
      </c>
      <c r="M7" s="36" t="s">
        <v>15</v>
      </c>
      <c r="N7" s="36"/>
      <c r="O7" s="36"/>
      <c r="P7" s="36"/>
      <c r="Q7" s="21" t="s">
        <v>11</v>
      </c>
      <c r="R7" s="23" t="s">
        <v>12</v>
      </c>
      <c r="S7" s="25" t="s">
        <v>13</v>
      </c>
      <c r="T7" s="21" t="s">
        <v>11</v>
      </c>
      <c r="U7" s="23" t="s">
        <v>12</v>
      </c>
      <c r="V7" s="25" t="s">
        <v>13</v>
      </c>
    </row>
    <row r="8" spans="1:23" ht="225" customHeight="1" x14ac:dyDescent="0.25">
      <c r="B8" s="17"/>
      <c r="C8" s="17"/>
      <c r="D8" s="13" t="s">
        <v>31</v>
      </c>
      <c r="E8" s="13" t="s">
        <v>32</v>
      </c>
      <c r="F8" s="13" t="s">
        <v>33</v>
      </c>
      <c r="G8" s="13" t="s">
        <v>34</v>
      </c>
      <c r="H8" s="13" t="s">
        <v>35</v>
      </c>
      <c r="I8" s="13" t="s">
        <v>36</v>
      </c>
      <c r="J8" s="22"/>
      <c r="K8" s="24"/>
      <c r="L8" s="25"/>
      <c r="M8" s="13" t="s">
        <v>37</v>
      </c>
      <c r="N8" s="13" t="s">
        <v>38</v>
      </c>
      <c r="O8" s="13" t="s">
        <v>39</v>
      </c>
      <c r="P8" s="13" t="s">
        <v>40</v>
      </c>
      <c r="Q8" s="22"/>
      <c r="R8" s="24"/>
      <c r="S8" s="25"/>
      <c r="T8" s="22"/>
      <c r="U8" s="24"/>
      <c r="V8" s="25"/>
    </row>
    <row r="9" spans="1:23" ht="47.25" x14ac:dyDescent="0.25">
      <c r="B9" s="2">
        <v>1</v>
      </c>
      <c r="C9" s="47" t="s">
        <v>55</v>
      </c>
      <c r="D9" s="2">
        <v>3</v>
      </c>
      <c r="E9" s="2">
        <v>3</v>
      </c>
      <c r="F9" s="2">
        <v>3</v>
      </c>
      <c r="G9" s="2">
        <v>2</v>
      </c>
      <c r="H9" s="2">
        <v>2</v>
      </c>
      <c r="I9" s="2">
        <v>3</v>
      </c>
      <c r="J9" s="10">
        <f>SUM(D9:I9)</f>
        <v>16</v>
      </c>
      <c r="K9" s="11">
        <f>AVERAGE(D9:I9)</f>
        <v>2.6666666666666665</v>
      </c>
      <c r="L9" s="14" t="str">
        <f>IF(D9="","",VLOOKUP(K9,$J$90:$K$92,2,TRUE))</f>
        <v>ІІІ ур</v>
      </c>
      <c r="M9" s="2">
        <v>3</v>
      </c>
      <c r="N9" s="2">
        <v>2</v>
      </c>
      <c r="O9" s="2">
        <v>3</v>
      </c>
      <c r="P9" s="2">
        <v>3</v>
      </c>
      <c r="Q9" s="10">
        <f>SUM(M9:P9)</f>
        <v>11</v>
      </c>
      <c r="R9" s="11">
        <f>AVERAGE(M9:P9)</f>
        <v>2.75</v>
      </c>
      <c r="S9" s="14" t="str">
        <f>IF(K9="","",VLOOKUP(R9,$J$90:$K$92,2,TRUE))</f>
        <v>ІІІ ур</v>
      </c>
      <c r="T9" s="8">
        <f>J9+Q9</f>
        <v>27</v>
      </c>
      <c r="U9" s="9">
        <f>T9/10</f>
        <v>2.7</v>
      </c>
      <c r="V9" s="14" t="str">
        <f>IF(N9="","",VLOOKUP(U9,$J$90:$K$92,2,TRUE))</f>
        <v>ІІІ ур</v>
      </c>
    </row>
    <row r="10" spans="1:23" ht="31.5" x14ac:dyDescent="0.25">
      <c r="B10" s="2">
        <v>2</v>
      </c>
      <c r="C10" s="47" t="s">
        <v>56</v>
      </c>
      <c r="D10" s="2">
        <v>1</v>
      </c>
      <c r="E10" s="2">
        <v>2</v>
      </c>
      <c r="F10" s="2">
        <v>1</v>
      </c>
      <c r="G10" s="2">
        <v>2</v>
      </c>
      <c r="H10" s="2">
        <v>1</v>
      </c>
      <c r="I10" s="2">
        <v>2</v>
      </c>
      <c r="J10" s="10">
        <f t="shared" ref="J10:J27" si="0">SUM(D10:I10)</f>
        <v>9</v>
      </c>
      <c r="K10" s="11">
        <f t="shared" ref="K10:K28" si="1">AVERAGE(D10:I10)</f>
        <v>1.5</v>
      </c>
      <c r="L10" s="14" t="str">
        <f>IF(D10="","",VLOOKUP(K10,$J$90:$K$92,2,TRUE))</f>
        <v>І ур</v>
      </c>
      <c r="M10" s="2">
        <v>2</v>
      </c>
      <c r="N10" s="2">
        <v>2</v>
      </c>
      <c r="O10" s="2">
        <v>1</v>
      </c>
      <c r="P10" s="2">
        <v>1</v>
      </c>
      <c r="Q10" s="10">
        <f t="shared" ref="Q10:Q28" si="2">SUM(M10:P10)</f>
        <v>6</v>
      </c>
      <c r="R10" s="11">
        <f t="shared" ref="R10:R28" si="3">AVERAGE(M10:P10)</f>
        <v>1.5</v>
      </c>
      <c r="S10" s="14" t="str">
        <f>IF(K10="","",VLOOKUP(R10,$J$90:$K$92,2,TRUE))</f>
        <v>І ур</v>
      </c>
      <c r="T10" s="8">
        <f t="shared" ref="T10:T28" si="4">J10+Q10</f>
        <v>15</v>
      </c>
      <c r="U10" s="9">
        <f t="shared" ref="U10:U28" si="5">T10/10</f>
        <v>1.5</v>
      </c>
      <c r="V10" s="14" t="str">
        <f>IF(N10="","",VLOOKUP(U10,$J$90:$K$92,2,TRUE))</f>
        <v>І ур</v>
      </c>
    </row>
    <row r="11" spans="1:23" ht="31.5" x14ac:dyDescent="0.25">
      <c r="B11" s="2">
        <v>3</v>
      </c>
      <c r="C11" s="47" t="s">
        <v>57</v>
      </c>
      <c r="D11" s="2">
        <v>3</v>
      </c>
      <c r="E11" s="2">
        <v>2</v>
      </c>
      <c r="F11" s="2">
        <v>3</v>
      </c>
      <c r="G11" s="2">
        <v>3</v>
      </c>
      <c r="H11" s="2">
        <v>3</v>
      </c>
      <c r="I11" s="2">
        <v>2</v>
      </c>
      <c r="J11" s="10">
        <f t="shared" si="0"/>
        <v>16</v>
      </c>
      <c r="K11" s="11">
        <f t="shared" si="1"/>
        <v>2.6666666666666665</v>
      </c>
      <c r="L11" s="14" t="str">
        <f>IF(D11="","",VLOOKUP(K11,$J$90:$K$92,2,TRUE))</f>
        <v>ІІІ ур</v>
      </c>
      <c r="M11" s="2">
        <v>3</v>
      </c>
      <c r="N11" s="2">
        <v>2</v>
      </c>
      <c r="O11" s="2">
        <v>3</v>
      </c>
      <c r="P11" s="2">
        <v>3</v>
      </c>
      <c r="Q11" s="10">
        <f t="shared" si="2"/>
        <v>11</v>
      </c>
      <c r="R11" s="11">
        <f t="shared" si="3"/>
        <v>2.75</v>
      </c>
      <c r="S11" s="14" t="str">
        <f>IF(K11="","",VLOOKUP(R11,$J$90:$K$92,2,TRUE))</f>
        <v>ІІІ ур</v>
      </c>
      <c r="T11" s="8">
        <f t="shared" si="4"/>
        <v>27</v>
      </c>
      <c r="U11" s="9">
        <f t="shared" si="5"/>
        <v>2.7</v>
      </c>
      <c r="V11" s="14" t="str">
        <f>IF(N11="","",VLOOKUP(U11,$J$90:$K$92,2,TRUE))</f>
        <v>ІІІ ур</v>
      </c>
    </row>
    <row r="12" spans="1:23" ht="31.5" x14ac:dyDescent="0.25">
      <c r="B12" s="2">
        <v>4</v>
      </c>
      <c r="C12" s="48" t="s">
        <v>58</v>
      </c>
      <c r="D12" s="2">
        <v>1</v>
      </c>
      <c r="E12" s="2">
        <v>2</v>
      </c>
      <c r="F12" s="2">
        <v>1</v>
      </c>
      <c r="G12" s="2">
        <v>2</v>
      </c>
      <c r="H12" s="2">
        <v>1</v>
      </c>
      <c r="I12" s="2">
        <v>1</v>
      </c>
      <c r="J12" s="10">
        <f t="shared" si="0"/>
        <v>8</v>
      </c>
      <c r="K12" s="11">
        <f t="shared" si="1"/>
        <v>1.3333333333333333</v>
      </c>
      <c r="L12" s="14" t="str">
        <f>IF(D12="","",VLOOKUP(K12,$J$90:$K$92,2,TRUE))</f>
        <v>І ур</v>
      </c>
      <c r="M12" s="2">
        <v>1</v>
      </c>
      <c r="N12" s="2">
        <v>2</v>
      </c>
      <c r="O12" s="2">
        <v>1</v>
      </c>
      <c r="P12" s="2">
        <v>1</v>
      </c>
      <c r="Q12" s="10">
        <f t="shared" si="2"/>
        <v>5</v>
      </c>
      <c r="R12" s="11">
        <f t="shared" si="3"/>
        <v>1.25</v>
      </c>
      <c r="S12" s="14" t="str">
        <f>IF(K12="","",VLOOKUP(R12,$J$90:$K$92,2,TRUE))</f>
        <v>І ур</v>
      </c>
      <c r="T12" s="8">
        <f>J12+Q12</f>
        <v>13</v>
      </c>
      <c r="U12" s="9">
        <f>T12/10</f>
        <v>1.3</v>
      </c>
      <c r="V12" s="14" t="str">
        <f>IF(N12="","",VLOOKUP(U12,$J$90:$K$92,2,TRUE))</f>
        <v>І ур</v>
      </c>
    </row>
    <row r="13" spans="1:23" ht="31.5" x14ac:dyDescent="0.25">
      <c r="B13" s="2">
        <v>5</v>
      </c>
      <c r="C13" s="48" t="s">
        <v>59</v>
      </c>
      <c r="D13" s="2">
        <v>2</v>
      </c>
      <c r="E13" s="2">
        <v>1</v>
      </c>
      <c r="F13" s="2">
        <v>2</v>
      </c>
      <c r="G13" s="2">
        <v>1</v>
      </c>
      <c r="H13" s="2">
        <v>1</v>
      </c>
      <c r="I13" s="2">
        <v>2</v>
      </c>
      <c r="J13" s="10">
        <f t="shared" si="0"/>
        <v>9</v>
      </c>
      <c r="K13" s="11">
        <f t="shared" si="1"/>
        <v>1.5</v>
      </c>
      <c r="L13" s="14" t="str">
        <f>IF(D13="","",VLOOKUP(K13,$J$90:$K$92,2,TRUE))</f>
        <v>І ур</v>
      </c>
      <c r="M13" s="2">
        <v>2</v>
      </c>
      <c r="N13" s="2">
        <v>1</v>
      </c>
      <c r="O13" s="2">
        <v>1</v>
      </c>
      <c r="P13" s="2">
        <v>2</v>
      </c>
      <c r="Q13" s="10">
        <f t="shared" si="2"/>
        <v>6</v>
      </c>
      <c r="R13" s="11">
        <f t="shared" si="3"/>
        <v>1.5</v>
      </c>
      <c r="S13" s="14" t="str">
        <f>IF(K13="","",VLOOKUP(R13,$J$90:$K$92,2,TRUE))</f>
        <v>І ур</v>
      </c>
      <c r="T13" s="8">
        <f t="shared" si="4"/>
        <v>15</v>
      </c>
      <c r="U13" s="9">
        <f t="shared" si="5"/>
        <v>1.5</v>
      </c>
      <c r="V13" s="14" t="str">
        <f>IF(N13="","",VLOOKUP(U13,$J$90:$K$92,2,TRUE))</f>
        <v>І ур</v>
      </c>
    </row>
    <row r="14" spans="1:23" ht="31.5" x14ac:dyDescent="0.25">
      <c r="B14" s="2">
        <v>6</v>
      </c>
      <c r="C14" s="47" t="s">
        <v>60</v>
      </c>
      <c r="D14" s="2">
        <v>3</v>
      </c>
      <c r="E14" s="2">
        <v>2</v>
      </c>
      <c r="F14" s="2">
        <v>3</v>
      </c>
      <c r="G14" s="2">
        <v>3</v>
      </c>
      <c r="H14" s="2">
        <v>3</v>
      </c>
      <c r="I14" s="2">
        <v>2</v>
      </c>
      <c r="J14" s="10">
        <f t="shared" si="0"/>
        <v>16</v>
      </c>
      <c r="K14" s="11">
        <f t="shared" si="1"/>
        <v>2.6666666666666665</v>
      </c>
      <c r="L14" s="14" t="str">
        <f>IF(D14="","",VLOOKUP(K14,$J$90:$K$92,2,TRUE))</f>
        <v>ІІІ ур</v>
      </c>
      <c r="M14" s="2">
        <v>3</v>
      </c>
      <c r="N14" s="2">
        <v>3</v>
      </c>
      <c r="O14" s="2">
        <v>2</v>
      </c>
      <c r="P14" s="2">
        <v>3</v>
      </c>
      <c r="Q14" s="10">
        <f t="shared" si="2"/>
        <v>11</v>
      </c>
      <c r="R14" s="11">
        <f t="shared" si="3"/>
        <v>2.75</v>
      </c>
      <c r="S14" s="14" t="str">
        <f>IF(K14="","",VLOOKUP(R14,$J$90:$K$92,2,TRUE))</f>
        <v>ІІІ ур</v>
      </c>
      <c r="T14" s="8">
        <f t="shared" si="4"/>
        <v>27</v>
      </c>
      <c r="U14" s="9">
        <f t="shared" si="5"/>
        <v>2.7</v>
      </c>
      <c r="V14" s="14" t="str">
        <f>IF(N14="","",VLOOKUP(U14,$J$90:$K$92,2,TRUE))</f>
        <v>ІІІ ур</v>
      </c>
    </row>
    <row r="15" spans="1:23" ht="31.5" x14ac:dyDescent="0.25">
      <c r="B15" s="2">
        <v>7</v>
      </c>
      <c r="C15" s="48" t="s">
        <v>61</v>
      </c>
      <c r="D15" s="2">
        <v>2</v>
      </c>
      <c r="E15" s="2">
        <v>1</v>
      </c>
      <c r="F15" s="2">
        <v>1</v>
      </c>
      <c r="G15" s="2">
        <v>2</v>
      </c>
      <c r="H15" s="2">
        <v>1</v>
      </c>
      <c r="I15" s="2">
        <v>1</v>
      </c>
      <c r="J15" s="10">
        <f t="shared" si="0"/>
        <v>8</v>
      </c>
      <c r="K15" s="11">
        <f t="shared" si="1"/>
        <v>1.3333333333333333</v>
      </c>
      <c r="L15" s="14" t="str">
        <f>IF(D15="","",VLOOKUP(K15,$J$90:$K$92,2,TRUE))</f>
        <v>І ур</v>
      </c>
      <c r="M15" s="2">
        <v>1</v>
      </c>
      <c r="N15" s="2">
        <v>2</v>
      </c>
      <c r="O15" s="2">
        <v>1</v>
      </c>
      <c r="P15" s="2">
        <v>2</v>
      </c>
      <c r="Q15" s="10">
        <f t="shared" si="2"/>
        <v>6</v>
      </c>
      <c r="R15" s="11">
        <f t="shared" si="3"/>
        <v>1.5</v>
      </c>
      <c r="S15" s="14" t="str">
        <f>IF(K15="","",VLOOKUP(R15,$J$90:$K$92,2,TRUE))</f>
        <v>І ур</v>
      </c>
      <c r="T15" s="8">
        <f t="shared" si="4"/>
        <v>14</v>
      </c>
      <c r="U15" s="9">
        <f t="shared" si="5"/>
        <v>1.4</v>
      </c>
      <c r="V15" s="14" t="str">
        <f>IF(N15="","",VLOOKUP(U15,$J$90:$K$92,2,TRUE))</f>
        <v>І ур</v>
      </c>
    </row>
    <row r="16" spans="1:23" ht="31.5" x14ac:dyDescent="0.25">
      <c r="B16" s="2">
        <v>8</v>
      </c>
      <c r="C16" s="47" t="s">
        <v>70</v>
      </c>
      <c r="D16" s="2">
        <v>2</v>
      </c>
      <c r="E16" s="2">
        <v>3</v>
      </c>
      <c r="F16" s="2">
        <v>2</v>
      </c>
      <c r="G16" s="2">
        <v>3</v>
      </c>
      <c r="H16" s="2">
        <v>3</v>
      </c>
      <c r="I16" s="2">
        <v>3</v>
      </c>
      <c r="J16" s="10">
        <f t="shared" si="0"/>
        <v>16</v>
      </c>
      <c r="K16" s="11">
        <f t="shared" si="1"/>
        <v>2.6666666666666665</v>
      </c>
      <c r="L16" s="14" t="str">
        <f>IF(D16="","",VLOOKUP(K16,$J$90:$K$92,2,TRUE))</f>
        <v>ІІІ ур</v>
      </c>
      <c r="M16" s="2">
        <v>3</v>
      </c>
      <c r="N16" s="2">
        <v>3</v>
      </c>
      <c r="O16" s="2">
        <v>3</v>
      </c>
      <c r="P16" s="2">
        <v>2</v>
      </c>
      <c r="Q16" s="10">
        <f t="shared" si="2"/>
        <v>11</v>
      </c>
      <c r="R16" s="11">
        <f t="shared" si="3"/>
        <v>2.75</v>
      </c>
      <c r="S16" s="14" t="str">
        <f>IF(K16="","",VLOOKUP(R16,$J$90:$K$92,2,TRUE))</f>
        <v>ІІІ ур</v>
      </c>
      <c r="T16" s="8">
        <f t="shared" si="4"/>
        <v>27</v>
      </c>
      <c r="U16" s="9">
        <f t="shared" si="5"/>
        <v>2.7</v>
      </c>
      <c r="V16" s="14" t="str">
        <f>IF(N16="","",VLOOKUP(U16,$J$90:$K$92,2,TRUE))</f>
        <v>ІІІ ур</v>
      </c>
    </row>
    <row r="17" spans="2:22" ht="31.5" x14ac:dyDescent="0.25">
      <c r="B17" s="2">
        <v>9</v>
      </c>
      <c r="C17" s="47" t="s">
        <v>62</v>
      </c>
      <c r="D17" s="2">
        <v>3</v>
      </c>
      <c r="E17" s="2">
        <v>2</v>
      </c>
      <c r="F17" s="2">
        <v>2</v>
      </c>
      <c r="G17" s="2">
        <v>3</v>
      </c>
      <c r="H17" s="2">
        <v>3</v>
      </c>
      <c r="I17" s="2">
        <v>3</v>
      </c>
      <c r="J17" s="10">
        <f t="shared" si="0"/>
        <v>16</v>
      </c>
      <c r="K17" s="11">
        <f t="shared" si="1"/>
        <v>2.6666666666666665</v>
      </c>
      <c r="L17" s="14" t="str">
        <f>IF(D17="","",VLOOKUP(K17,$J$90:$K$92,2,TRUE))</f>
        <v>ІІІ ур</v>
      </c>
      <c r="M17" s="2">
        <v>3</v>
      </c>
      <c r="N17" s="2">
        <v>3</v>
      </c>
      <c r="O17" s="2">
        <v>3</v>
      </c>
      <c r="P17" s="2">
        <v>3</v>
      </c>
      <c r="Q17" s="10">
        <f t="shared" si="2"/>
        <v>12</v>
      </c>
      <c r="R17" s="11">
        <f t="shared" si="3"/>
        <v>3</v>
      </c>
      <c r="S17" s="14" t="str">
        <f>IF(K17="","",VLOOKUP(R17,$J$90:$K$92,2,TRUE))</f>
        <v>ІІІ ур</v>
      </c>
      <c r="T17" s="8">
        <f t="shared" si="4"/>
        <v>28</v>
      </c>
      <c r="U17" s="9">
        <f t="shared" si="5"/>
        <v>2.8</v>
      </c>
      <c r="V17" s="14" t="str">
        <f>IF(N17="","",VLOOKUP(U17,$J$90:$K$92,2,TRUE))</f>
        <v>ІІІ ур</v>
      </c>
    </row>
    <row r="18" spans="2:22" ht="31.5" x14ac:dyDescent="0.25">
      <c r="B18" s="2">
        <v>10</v>
      </c>
      <c r="C18" s="47" t="s">
        <v>63</v>
      </c>
      <c r="D18" s="2">
        <v>2</v>
      </c>
      <c r="E18" s="2">
        <v>1</v>
      </c>
      <c r="F18" s="2">
        <v>2</v>
      </c>
      <c r="G18" s="2">
        <v>1</v>
      </c>
      <c r="H18" s="2">
        <v>1</v>
      </c>
      <c r="I18" s="2">
        <v>2</v>
      </c>
      <c r="J18" s="10">
        <f t="shared" si="0"/>
        <v>9</v>
      </c>
      <c r="K18" s="11">
        <f t="shared" si="1"/>
        <v>1.5</v>
      </c>
      <c r="L18" s="14" t="str">
        <f>IF(D18="","",VLOOKUP(K18,$J$90:$K$92,2,TRUE))</f>
        <v>І ур</v>
      </c>
      <c r="M18" s="2">
        <v>1</v>
      </c>
      <c r="N18" s="2">
        <v>2</v>
      </c>
      <c r="O18" s="2">
        <v>1</v>
      </c>
      <c r="P18" s="2">
        <v>1</v>
      </c>
      <c r="Q18" s="10">
        <f t="shared" si="2"/>
        <v>5</v>
      </c>
      <c r="R18" s="11">
        <f t="shared" si="3"/>
        <v>1.25</v>
      </c>
      <c r="S18" s="14" t="str">
        <f>IF(K18="","",VLOOKUP(R18,$J$90:$K$92,2,TRUE))</f>
        <v>І ур</v>
      </c>
      <c r="T18" s="8">
        <f t="shared" si="4"/>
        <v>14</v>
      </c>
      <c r="U18" s="9">
        <f t="shared" si="5"/>
        <v>1.4</v>
      </c>
      <c r="V18" s="14" t="str">
        <f>IF(N18="","",VLOOKUP(U18,$J$90:$K$92,2,TRUE))</f>
        <v>І ур</v>
      </c>
    </row>
    <row r="19" spans="2:22" ht="47.25" x14ac:dyDescent="0.25">
      <c r="B19" s="2">
        <v>11</v>
      </c>
      <c r="C19" s="47" t="s">
        <v>64</v>
      </c>
      <c r="D19" s="2">
        <v>3</v>
      </c>
      <c r="E19" s="2">
        <v>2</v>
      </c>
      <c r="F19" s="2">
        <v>3</v>
      </c>
      <c r="G19" s="2">
        <v>2</v>
      </c>
      <c r="H19" s="2">
        <v>3</v>
      </c>
      <c r="I19" s="2">
        <v>3</v>
      </c>
      <c r="J19" s="10">
        <f t="shared" si="0"/>
        <v>16</v>
      </c>
      <c r="K19" s="11">
        <f t="shared" si="1"/>
        <v>2.6666666666666665</v>
      </c>
      <c r="L19" s="14" t="str">
        <f>IF(D19="","",VLOOKUP(K19,$J$90:$K$92,2,TRUE))</f>
        <v>ІІІ ур</v>
      </c>
      <c r="M19" s="2">
        <v>3</v>
      </c>
      <c r="N19" s="2">
        <v>2</v>
      </c>
      <c r="O19" s="2">
        <v>3</v>
      </c>
      <c r="P19" s="2">
        <v>3</v>
      </c>
      <c r="Q19" s="10">
        <f t="shared" si="2"/>
        <v>11</v>
      </c>
      <c r="R19" s="11">
        <f t="shared" si="3"/>
        <v>2.75</v>
      </c>
      <c r="S19" s="14" t="str">
        <f>IF(K19="","",VLOOKUP(R19,$J$90:$K$92,2,TRUE))</f>
        <v>ІІІ ур</v>
      </c>
      <c r="T19" s="8">
        <f t="shared" si="4"/>
        <v>27</v>
      </c>
      <c r="U19" s="9">
        <f t="shared" si="5"/>
        <v>2.7</v>
      </c>
      <c r="V19" s="14" t="str">
        <f>IF(N19="","",VLOOKUP(U19,$J$90:$K$92,2,TRUE))</f>
        <v>ІІІ ур</v>
      </c>
    </row>
    <row r="20" spans="2:22" ht="31.5" x14ac:dyDescent="0.25">
      <c r="B20" s="2">
        <v>12</v>
      </c>
      <c r="C20" s="47" t="s">
        <v>65</v>
      </c>
      <c r="D20" s="2">
        <v>2</v>
      </c>
      <c r="E20" s="2">
        <v>2</v>
      </c>
      <c r="F20" s="2">
        <v>1</v>
      </c>
      <c r="G20" s="2">
        <v>2</v>
      </c>
      <c r="H20" s="2">
        <v>1</v>
      </c>
      <c r="I20" s="2">
        <v>1</v>
      </c>
      <c r="J20" s="10">
        <f t="shared" si="0"/>
        <v>9</v>
      </c>
      <c r="K20" s="11">
        <f t="shared" si="1"/>
        <v>1.5</v>
      </c>
      <c r="L20" s="14" t="str">
        <f>IF(D20="","",VLOOKUP(K20,$J$90:$K$92,2,TRUE))</f>
        <v>І ур</v>
      </c>
      <c r="M20" s="2">
        <v>1</v>
      </c>
      <c r="N20" s="2">
        <v>2</v>
      </c>
      <c r="O20" s="2">
        <v>2</v>
      </c>
      <c r="P20" s="2">
        <v>1</v>
      </c>
      <c r="Q20" s="10">
        <f t="shared" si="2"/>
        <v>6</v>
      </c>
      <c r="R20" s="11">
        <f t="shared" si="3"/>
        <v>1.5</v>
      </c>
      <c r="S20" s="14" t="str">
        <f>IF(K20="","",VLOOKUP(R20,$J$90:$K$92,2,TRUE))</f>
        <v>І ур</v>
      </c>
      <c r="T20" s="8">
        <f t="shared" si="4"/>
        <v>15</v>
      </c>
      <c r="U20" s="9">
        <f t="shared" si="5"/>
        <v>1.5</v>
      </c>
      <c r="V20" s="14" t="str">
        <f>IF(N20="","",VLOOKUP(U20,$J$90:$K$92,2,TRUE))</f>
        <v>І ур</v>
      </c>
    </row>
    <row r="21" spans="2:22" ht="31.5" x14ac:dyDescent="0.25">
      <c r="B21" s="2">
        <v>13</v>
      </c>
      <c r="C21" s="47" t="s">
        <v>66</v>
      </c>
      <c r="D21" s="2">
        <v>3</v>
      </c>
      <c r="E21" s="2">
        <v>2</v>
      </c>
      <c r="F21" s="2">
        <v>2</v>
      </c>
      <c r="G21" s="2">
        <v>3</v>
      </c>
      <c r="H21" s="2">
        <v>3</v>
      </c>
      <c r="I21" s="2">
        <v>3</v>
      </c>
      <c r="J21" s="10">
        <f t="shared" si="0"/>
        <v>16</v>
      </c>
      <c r="K21" s="11">
        <f t="shared" si="1"/>
        <v>2.6666666666666665</v>
      </c>
      <c r="L21" s="14" t="str">
        <f>IF(D21="","",VLOOKUP(K21,$J$90:$K$92,2,TRUE))</f>
        <v>ІІІ ур</v>
      </c>
      <c r="M21" s="2">
        <v>3</v>
      </c>
      <c r="N21" s="2">
        <v>3</v>
      </c>
      <c r="O21" s="2">
        <v>3</v>
      </c>
      <c r="P21" s="2">
        <v>2</v>
      </c>
      <c r="Q21" s="10">
        <f t="shared" si="2"/>
        <v>11</v>
      </c>
      <c r="R21" s="11">
        <f t="shared" si="3"/>
        <v>2.75</v>
      </c>
      <c r="S21" s="14" t="str">
        <f>IF(K21="","",VLOOKUP(R21,$J$90:$K$92,2,TRUE))</f>
        <v>ІІІ ур</v>
      </c>
      <c r="T21" s="8">
        <f t="shared" si="4"/>
        <v>27</v>
      </c>
      <c r="U21" s="9">
        <f t="shared" si="5"/>
        <v>2.7</v>
      </c>
      <c r="V21" s="14" t="str">
        <f>IF(N21="","",VLOOKUP(U21,$J$90:$K$92,2,TRUE))</f>
        <v>ІІІ ур</v>
      </c>
    </row>
    <row r="22" spans="2:22" ht="31.5" x14ac:dyDescent="0.25">
      <c r="B22" s="2">
        <v>14</v>
      </c>
      <c r="C22" s="47" t="s">
        <v>71</v>
      </c>
      <c r="D22" s="2">
        <v>1</v>
      </c>
      <c r="E22" s="2">
        <v>2</v>
      </c>
      <c r="F22" s="2">
        <v>1</v>
      </c>
      <c r="G22" s="2">
        <v>2</v>
      </c>
      <c r="H22" s="2">
        <v>2</v>
      </c>
      <c r="I22" s="2">
        <v>1</v>
      </c>
      <c r="J22" s="10">
        <f t="shared" si="0"/>
        <v>9</v>
      </c>
      <c r="K22" s="11">
        <f t="shared" si="1"/>
        <v>1.5</v>
      </c>
      <c r="L22" s="14" t="str">
        <f>IF(D22="","",VLOOKUP(K22,$J$90:$K$92,2,TRUE))</f>
        <v>І ур</v>
      </c>
      <c r="M22" s="2">
        <v>1</v>
      </c>
      <c r="N22" s="2">
        <v>2</v>
      </c>
      <c r="O22" s="2">
        <v>1</v>
      </c>
      <c r="P22" s="2">
        <v>1</v>
      </c>
      <c r="Q22" s="10">
        <f t="shared" si="2"/>
        <v>5</v>
      </c>
      <c r="R22" s="11">
        <f t="shared" si="3"/>
        <v>1.25</v>
      </c>
      <c r="S22" s="14" t="str">
        <f>IF(K22="","",VLOOKUP(R22,$J$90:$K$92,2,TRUE))</f>
        <v>І ур</v>
      </c>
      <c r="T22" s="8">
        <f t="shared" si="4"/>
        <v>14</v>
      </c>
      <c r="U22" s="9">
        <f t="shared" si="5"/>
        <v>1.4</v>
      </c>
      <c r="V22" s="14" t="str">
        <f>IF(N22="","",VLOOKUP(U22,$J$90:$K$92,2,TRUE))</f>
        <v>І ур</v>
      </c>
    </row>
    <row r="23" spans="2:22" ht="31.5" x14ac:dyDescent="0.25">
      <c r="B23" s="2">
        <v>15</v>
      </c>
      <c r="C23" s="47" t="s">
        <v>67</v>
      </c>
      <c r="D23" s="2">
        <v>2</v>
      </c>
      <c r="E23" s="2">
        <v>2</v>
      </c>
      <c r="F23" s="2">
        <v>3</v>
      </c>
      <c r="G23" s="2">
        <v>2</v>
      </c>
      <c r="H23" s="2">
        <v>2</v>
      </c>
      <c r="I23" s="2">
        <v>2</v>
      </c>
      <c r="J23" s="10">
        <f t="shared" si="0"/>
        <v>13</v>
      </c>
      <c r="K23" s="11">
        <f t="shared" si="1"/>
        <v>2.1666666666666665</v>
      </c>
      <c r="L23" s="14" t="str">
        <f>IF(D23="","",VLOOKUP(K23,$J$90:$K$92,2,TRUE))</f>
        <v>ІІ ур</v>
      </c>
      <c r="M23" s="2">
        <v>2</v>
      </c>
      <c r="N23" s="2">
        <v>3</v>
      </c>
      <c r="O23" s="2">
        <v>2</v>
      </c>
      <c r="P23" s="2">
        <v>2</v>
      </c>
      <c r="Q23" s="10">
        <f t="shared" si="2"/>
        <v>9</v>
      </c>
      <c r="R23" s="11">
        <f t="shared" si="3"/>
        <v>2.25</v>
      </c>
      <c r="S23" s="14" t="str">
        <f>IF(K23="","",VLOOKUP(R23,$J$90:$K$92,2,TRUE))</f>
        <v>ІІ ур</v>
      </c>
      <c r="T23" s="8">
        <f t="shared" si="4"/>
        <v>22</v>
      </c>
      <c r="U23" s="9">
        <f t="shared" si="5"/>
        <v>2.2000000000000002</v>
      </c>
      <c r="V23" s="14" t="str">
        <f>IF(N23="","",VLOOKUP(U23,$J$90:$K$92,2,TRUE))</f>
        <v>ІІ ур</v>
      </c>
    </row>
    <row r="24" spans="2:22" ht="31.5" x14ac:dyDescent="0.25">
      <c r="B24" s="2">
        <v>16</v>
      </c>
      <c r="C24" s="47" t="s">
        <v>72</v>
      </c>
      <c r="D24" s="2">
        <v>2</v>
      </c>
      <c r="E24" s="2">
        <v>3</v>
      </c>
      <c r="F24" s="2">
        <v>2</v>
      </c>
      <c r="G24" s="2">
        <v>2</v>
      </c>
      <c r="H24" s="2">
        <v>3</v>
      </c>
      <c r="I24" s="2">
        <v>2</v>
      </c>
      <c r="J24" s="10">
        <f t="shared" si="0"/>
        <v>14</v>
      </c>
      <c r="K24" s="11">
        <f t="shared" si="1"/>
        <v>2.3333333333333335</v>
      </c>
      <c r="L24" s="14" t="str">
        <f>IF(D24="","",VLOOKUP(K24,$J$90:$K$92,2,TRUE))</f>
        <v>ІІ ур</v>
      </c>
      <c r="M24" s="2">
        <v>2</v>
      </c>
      <c r="N24" s="2">
        <v>2</v>
      </c>
      <c r="O24" s="2">
        <v>2</v>
      </c>
      <c r="P24" s="2">
        <v>2</v>
      </c>
      <c r="Q24" s="10">
        <f t="shared" si="2"/>
        <v>8</v>
      </c>
      <c r="R24" s="11">
        <f t="shared" si="3"/>
        <v>2</v>
      </c>
      <c r="S24" s="14" t="str">
        <f>IF(K24="","",VLOOKUP(R24,$J$90:$K$92,2,TRUE))</f>
        <v>ІІ ур</v>
      </c>
      <c r="T24" s="8">
        <f t="shared" si="4"/>
        <v>22</v>
      </c>
      <c r="U24" s="9">
        <f t="shared" si="5"/>
        <v>2.2000000000000002</v>
      </c>
      <c r="V24" s="14" t="str">
        <f>IF(N24="","",VLOOKUP(U24,$J$90:$K$92,2,TRUE))</f>
        <v>ІІ ур</v>
      </c>
    </row>
    <row r="25" spans="2:22" ht="31.5" x14ac:dyDescent="0.25">
      <c r="B25" s="2">
        <v>17</v>
      </c>
      <c r="C25" s="47" t="s">
        <v>68</v>
      </c>
      <c r="D25" s="2">
        <v>2</v>
      </c>
      <c r="E25" s="2">
        <v>3</v>
      </c>
      <c r="F25" s="2">
        <v>2</v>
      </c>
      <c r="G25" s="2">
        <v>2</v>
      </c>
      <c r="H25" s="2">
        <v>3</v>
      </c>
      <c r="I25" s="2">
        <v>2</v>
      </c>
      <c r="J25" s="10">
        <f t="shared" si="0"/>
        <v>14</v>
      </c>
      <c r="K25" s="11">
        <f t="shared" si="1"/>
        <v>2.3333333333333335</v>
      </c>
      <c r="L25" s="14" t="str">
        <f>IF(D25="","",VLOOKUP(K25,$J$90:$K$92,2,TRUE))</f>
        <v>ІІ ур</v>
      </c>
      <c r="M25" s="2">
        <v>2</v>
      </c>
      <c r="N25" s="2">
        <v>3</v>
      </c>
      <c r="O25" s="2">
        <v>2</v>
      </c>
      <c r="P25" s="2">
        <v>2</v>
      </c>
      <c r="Q25" s="10">
        <f t="shared" si="2"/>
        <v>9</v>
      </c>
      <c r="R25" s="11">
        <f t="shared" si="3"/>
        <v>2.25</v>
      </c>
      <c r="S25" s="14" t="str">
        <f>IF(K25="","",VLOOKUP(R25,$J$90:$K$92,2,TRUE))</f>
        <v>ІІ ур</v>
      </c>
      <c r="T25" s="8">
        <f t="shared" si="4"/>
        <v>23</v>
      </c>
      <c r="U25" s="9">
        <f t="shared" si="5"/>
        <v>2.2999999999999998</v>
      </c>
      <c r="V25" s="14" t="str">
        <f>IF(N25="","",VLOOKUP(U25,$J$90:$K$92,2,TRUE))</f>
        <v>ІІ ур</v>
      </c>
    </row>
    <row r="26" spans="2:22" ht="31.5" x14ac:dyDescent="0.25">
      <c r="B26" s="2">
        <v>18</v>
      </c>
      <c r="C26" s="47" t="s">
        <v>73</v>
      </c>
      <c r="D26" s="2">
        <v>1</v>
      </c>
      <c r="E26" s="2">
        <v>2</v>
      </c>
      <c r="F26" s="2">
        <v>1</v>
      </c>
      <c r="G26" s="2">
        <v>1</v>
      </c>
      <c r="H26" s="2">
        <v>2</v>
      </c>
      <c r="I26" s="2">
        <v>1</v>
      </c>
      <c r="J26" s="10">
        <f t="shared" si="0"/>
        <v>8</v>
      </c>
      <c r="K26" s="11">
        <f t="shared" si="1"/>
        <v>1.3333333333333333</v>
      </c>
      <c r="L26" s="14" t="str">
        <f>IF(D26="","",VLOOKUP(K26,$J$90:$K$92,2,TRUE))</f>
        <v>І ур</v>
      </c>
      <c r="M26" s="2">
        <v>1</v>
      </c>
      <c r="N26" s="2">
        <v>2</v>
      </c>
      <c r="O26" s="2">
        <v>1</v>
      </c>
      <c r="P26" s="2">
        <v>1</v>
      </c>
      <c r="Q26" s="10">
        <f t="shared" si="2"/>
        <v>5</v>
      </c>
      <c r="R26" s="11">
        <f t="shared" si="3"/>
        <v>1.25</v>
      </c>
      <c r="S26" s="14" t="str">
        <f>IF(K26="","",VLOOKUP(R26,$J$90:$K$92,2,TRUE))</f>
        <v>І ур</v>
      </c>
      <c r="T26" s="8">
        <f t="shared" si="4"/>
        <v>13</v>
      </c>
      <c r="U26" s="9">
        <f t="shared" si="5"/>
        <v>1.3</v>
      </c>
      <c r="V26" s="14" t="str">
        <f>IF(N26="","",VLOOKUP(U26,$J$90:$K$92,2,TRUE))</f>
        <v>І ур</v>
      </c>
    </row>
    <row r="27" spans="2:22" ht="31.5" x14ac:dyDescent="0.25">
      <c r="B27" s="2">
        <v>19</v>
      </c>
      <c r="C27" s="48" t="s">
        <v>74</v>
      </c>
      <c r="D27" s="2">
        <v>2</v>
      </c>
      <c r="E27" s="2">
        <v>3</v>
      </c>
      <c r="F27" s="2">
        <v>3</v>
      </c>
      <c r="G27" s="2">
        <v>2</v>
      </c>
      <c r="H27" s="2">
        <v>3</v>
      </c>
      <c r="I27" s="2">
        <v>3</v>
      </c>
      <c r="J27" s="10">
        <f t="shared" si="0"/>
        <v>16</v>
      </c>
      <c r="K27" s="11">
        <f t="shared" si="1"/>
        <v>2.6666666666666665</v>
      </c>
      <c r="L27" s="14" t="str">
        <f>IF(D27="","",VLOOKUP(K27,$J$90:$K$92,2,TRUE))</f>
        <v>ІІІ ур</v>
      </c>
      <c r="M27" s="2">
        <v>3</v>
      </c>
      <c r="N27" s="2">
        <v>3</v>
      </c>
      <c r="O27" s="2">
        <v>2</v>
      </c>
      <c r="P27" s="2">
        <v>3</v>
      </c>
      <c r="Q27" s="10">
        <f t="shared" si="2"/>
        <v>11</v>
      </c>
      <c r="R27" s="11">
        <f t="shared" si="3"/>
        <v>2.75</v>
      </c>
      <c r="S27" s="14" t="str">
        <f>IF(K27="","",VLOOKUP(R27,$J$90:$K$92,2,TRUE))</f>
        <v>ІІІ ур</v>
      </c>
      <c r="T27" s="8">
        <f t="shared" si="4"/>
        <v>27</v>
      </c>
      <c r="U27" s="9">
        <f t="shared" si="5"/>
        <v>2.7</v>
      </c>
      <c r="V27" s="14" t="str">
        <f>IF(N27="","",VLOOKUP(U27,$J$90:$K$92,2,TRUE))</f>
        <v>ІІІ ур</v>
      </c>
    </row>
    <row r="28" spans="2:22" ht="47.25" x14ac:dyDescent="0.25">
      <c r="B28" s="2">
        <v>20</v>
      </c>
      <c r="C28" s="48" t="s">
        <v>69</v>
      </c>
      <c r="D28" s="2">
        <v>2</v>
      </c>
      <c r="E28" s="2">
        <v>3</v>
      </c>
      <c r="F28" s="2">
        <v>2</v>
      </c>
      <c r="G28" s="2">
        <v>3</v>
      </c>
      <c r="H28" s="2">
        <v>2</v>
      </c>
      <c r="I28" s="2">
        <v>2</v>
      </c>
      <c r="J28" s="10">
        <v>14</v>
      </c>
      <c r="K28" s="11">
        <f t="shared" si="1"/>
        <v>2.3333333333333335</v>
      </c>
      <c r="L28" s="14" t="str">
        <f>IF(D28="","",VLOOKUP(K28,$J$90:$K$92,2,TRUE))</f>
        <v>ІІ ур</v>
      </c>
      <c r="M28" s="2">
        <v>3</v>
      </c>
      <c r="N28" s="2">
        <v>2</v>
      </c>
      <c r="O28" s="2">
        <v>1</v>
      </c>
      <c r="P28" s="2">
        <v>2</v>
      </c>
      <c r="Q28" s="10">
        <f t="shared" si="2"/>
        <v>8</v>
      </c>
      <c r="R28" s="11">
        <f t="shared" si="3"/>
        <v>2</v>
      </c>
      <c r="S28" s="14" t="str">
        <f>IF(K28="","",VLOOKUP(R28,$J$90:$K$92,2,TRUE))</f>
        <v>ІІ ур</v>
      </c>
      <c r="T28" s="8">
        <f t="shared" si="4"/>
        <v>22</v>
      </c>
      <c r="U28" s="9">
        <f t="shared" si="5"/>
        <v>2.2000000000000002</v>
      </c>
      <c r="V28" s="14" t="str">
        <f>IF(N28="","",VLOOKUP(U28,$J$90:$K$92,2,TRUE))</f>
        <v>ІІ ур</v>
      </c>
    </row>
    <row r="29" spans="2:22" x14ac:dyDescent="0.25">
      <c r="B29" s="29"/>
      <c r="C29" s="29"/>
      <c r="D29" s="26"/>
      <c r="E29" s="27"/>
      <c r="F29" s="27"/>
      <c r="G29" s="27"/>
      <c r="H29" s="27"/>
      <c r="I29" s="27"/>
      <c r="J29" s="28"/>
      <c r="K29" s="2" t="s">
        <v>24</v>
      </c>
      <c r="L29" s="12" t="s">
        <v>1</v>
      </c>
      <c r="M29" s="26"/>
      <c r="N29" s="27"/>
      <c r="O29" s="27"/>
      <c r="P29" s="27"/>
      <c r="Q29" s="28"/>
      <c r="R29" s="2" t="s">
        <v>24</v>
      </c>
      <c r="S29" s="12" t="s">
        <v>1</v>
      </c>
      <c r="T29" s="3"/>
      <c r="U29" s="3"/>
      <c r="V29" s="3"/>
    </row>
    <row r="30" spans="2:22" x14ac:dyDescent="0.25">
      <c r="B30" s="30"/>
      <c r="C30" s="30"/>
      <c r="D30" s="26" t="s">
        <v>16</v>
      </c>
      <c r="E30" s="27"/>
      <c r="F30" s="27"/>
      <c r="G30" s="27"/>
      <c r="H30" s="27"/>
      <c r="I30" s="27"/>
      <c r="J30" s="28"/>
      <c r="K30" s="1">
        <f>COUNTA(C9:C28)</f>
        <v>20</v>
      </c>
      <c r="L30" s="1">
        <v>100</v>
      </c>
      <c r="M30" s="26" t="s">
        <v>16</v>
      </c>
      <c r="N30" s="27"/>
      <c r="O30" s="27"/>
      <c r="P30" s="27"/>
      <c r="Q30" s="28"/>
      <c r="R30" s="1">
        <f>COUNTA(C9:C28)</f>
        <v>20</v>
      </c>
      <c r="S30" s="1">
        <v>100</v>
      </c>
      <c r="T30" s="3"/>
      <c r="U30" s="3"/>
      <c r="V30" s="3"/>
    </row>
    <row r="31" spans="2:22" x14ac:dyDescent="0.25">
      <c r="B31" s="30"/>
      <c r="C31" s="30"/>
      <c r="D31" s="26" t="s">
        <v>18</v>
      </c>
      <c r="E31" s="27"/>
      <c r="F31" s="27"/>
      <c r="G31" s="27"/>
      <c r="H31" s="27"/>
      <c r="I31" s="27"/>
      <c r="J31" s="28"/>
      <c r="K31" s="6">
        <f>COUNTIF(L9:L28,"І ур")</f>
        <v>8</v>
      </c>
      <c r="L31" s="4">
        <f>(K31/K30)*100</f>
        <v>40</v>
      </c>
      <c r="M31" s="26" t="s">
        <v>18</v>
      </c>
      <c r="N31" s="27"/>
      <c r="O31" s="27"/>
      <c r="P31" s="27"/>
      <c r="Q31" s="28"/>
      <c r="R31" s="6">
        <f>COUNTIF(S9:S28,"І ур")</f>
        <v>8</v>
      </c>
      <c r="S31" s="4">
        <f>(R31/R30)*100</f>
        <v>40</v>
      </c>
      <c r="T31" s="3"/>
      <c r="U31" s="3"/>
      <c r="V31" s="3"/>
    </row>
    <row r="32" spans="2:22" x14ac:dyDescent="0.25">
      <c r="B32" s="30"/>
      <c r="C32" s="30"/>
      <c r="D32" s="26" t="s">
        <v>19</v>
      </c>
      <c r="E32" s="27"/>
      <c r="F32" s="27"/>
      <c r="G32" s="27"/>
      <c r="H32" s="27"/>
      <c r="I32" s="27"/>
      <c r="J32" s="28"/>
      <c r="K32" s="6">
        <f>COUNTIF(L9:L28,"ІІ ур")</f>
        <v>4</v>
      </c>
      <c r="L32" s="4">
        <f>(K32/K30)*100</f>
        <v>20</v>
      </c>
      <c r="M32" s="26" t="s">
        <v>19</v>
      </c>
      <c r="N32" s="27"/>
      <c r="O32" s="27"/>
      <c r="P32" s="27"/>
      <c r="Q32" s="28"/>
      <c r="R32" s="6">
        <f>COUNTIF(S9:S28,"ІІ ур")</f>
        <v>4</v>
      </c>
      <c r="S32" s="4">
        <f>(R32/R30)*100</f>
        <v>20</v>
      </c>
      <c r="T32" s="3"/>
      <c r="U32" s="3"/>
      <c r="V32" s="3"/>
    </row>
    <row r="33" spans="2:22" x14ac:dyDescent="0.25">
      <c r="B33" s="30"/>
      <c r="C33" s="30"/>
      <c r="D33" s="26" t="s">
        <v>20</v>
      </c>
      <c r="E33" s="27"/>
      <c r="F33" s="27"/>
      <c r="G33" s="27"/>
      <c r="H33" s="27"/>
      <c r="I33" s="27"/>
      <c r="J33" s="28"/>
      <c r="K33" s="6">
        <f>COUNTIF(L9:L28,"ІІІ ур")</f>
        <v>8</v>
      </c>
      <c r="L33" s="4">
        <f>(K33/K30)*100</f>
        <v>40</v>
      </c>
      <c r="M33" s="26" t="s">
        <v>20</v>
      </c>
      <c r="N33" s="27"/>
      <c r="O33" s="27"/>
      <c r="P33" s="27"/>
      <c r="Q33" s="28"/>
      <c r="R33" s="6">
        <f>COUNTIF(S9:S28,"ІІІ ур")</f>
        <v>8</v>
      </c>
      <c r="S33" s="4">
        <f>(R33/R30)*100</f>
        <v>40</v>
      </c>
      <c r="T33" s="7"/>
      <c r="U33" s="7"/>
      <c r="V33" s="7"/>
    </row>
    <row r="34" spans="2:22" x14ac:dyDescent="0.25">
      <c r="B34" s="30"/>
      <c r="C34" s="30"/>
      <c r="D34" s="26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1" t="s">
        <v>24</v>
      </c>
      <c r="V34" s="1" t="s">
        <v>1</v>
      </c>
    </row>
    <row r="35" spans="2:22" x14ac:dyDescent="0.25">
      <c r="B35" s="30"/>
      <c r="C35" s="30"/>
      <c r="D35" s="33" t="s">
        <v>17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/>
      <c r="U35" s="1">
        <f>COUNTA(C9:C28)</f>
        <v>20</v>
      </c>
      <c r="V35" s="1">
        <v>100</v>
      </c>
    </row>
    <row r="36" spans="2:22" x14ac:dyDescent="0.25">
      <c r="B36" s="30"/>
      <c r="C36" s="30"/>
      <c r="D36" s="37" t="s">
        <v>21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6">
        <f>COUNTIF(V9:V28,"І ур")</f>
        <v>8</v>
      </c>
      <c r="V36" s="4">
        <f>(U36/U35)*100</f>
        <v>40</v>
      </c>
    </row>
    <row r="37" spans="2:22" x14ac:dyDescent="0.25">
      <c r="B37" s="30"/>
      <c r="C37" s="30"/>
      <c r="D37" s="37" t="s">
        <v>22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9"/>
      <c r="U37" s="6">
        <f>COUNTIF(V9:V28,"ІІ ур")</f>
        <v>4</v>
      </c>
      <c r="V37" s="4">
        <f>(U37/U35)*100</f>
        <v>20</v>
      </c>
    </row>
    <row r="38" spans="2:22" x14ac:dyDescent="0.25">
      <c r="B38" s="31"/>
      <c r="C38" s="31"/>
      <c r="D38" s="37" t="s">
        <v>23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/>
      <c r="U38" s="6">
        <f>COUNTIF(V9:V28,"ІІІ ур")</f>
        <v>8</v>
      </c>
      <c r="V38" s="4">
        <f>(U38/U35)*100</f>
        <v>40</v>
      </c>
    </row>
    <row r="90" spans="10:11" x14ac:dyDescent="0.25">
      <c r="J90">
        <v>1</v>
      </c>
      <c r="K90" t="s">
        <v>2</v>
      </c>
    </row>
    <row r="91" spans="10:11" x14ac:dyDescent="0.25">
      <c r="J91">
        <v>1.6</v>
      </c>
      <c r="K91" t="s">
        <v>3</v>
      </c>
    </row>
    <row r="92" spans="10:11" x14ac:dyDescent="0.25">
      <c r="J92">
        <v>2.6</v>
      </c>
      <c r="K92" t="s">
        <v>4</v>
      </c>
    </row>
  </sheetData>
  <autoFilter ref="V1:V40"/>
  <mergeCells count="34">
    <mergeCell ref="V7:V8"/>
    <mergeCell ref="D34:T34"/>
    <mergeCell ref="D36:T36"/>
    <mergeCell ref="D37:T37"/>
    <mergeCell ref="D38:T38"/>
    <mergeCell ref="D35:T35"/>
    <mergeCell ref="A2:W2"/>
    <mergeCell ref="A3:W3"/>
    <mergeCell ref="A4:W4"/>
    <mergeCell ref="B6:V6"/>
    <mergeCell ref="B7:B8"/>
    <mergeCell ref="C7:C8"/>
    <mergeCell ref="D7:I7"/>
    <mergeCell ref="M7:P7"/>
    <mergeCell ref="T7:T8"/>
    <mergeCell ref="U7:U8"/>
    <mergeCell ref="J7:J8"/>
    <mergeCell ref="K7:K8"/>
    <mergeCell ref="L7:L8"/>
    <mergeCell ref="Q7:Q8"/>
    <mergeCell ref="R7:R8"/>
    <mergeCell ref="S7:S8"/>
    <mergeCell ref="B29:B38"/>
    <mergeCell ref="C29:C38"/>
    <mergeCell ref="D29:J29"/>
    <mergeCell ref="M29:Q29"/>
    <mergeCell ref="M30:Q30"/>
    <mergeCell ref="D30:J30"/>
    <mergeCell ref="D31:J31"/>
    <mergeCell ref="D32:J32"/>
    <mergeCell ref="D33:J33"/>
    <mergeCell ref="M31:Q31"/>
    <mergeCell ref="M32:Q32"/>
    <mergeCell ref="M33:Q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92"/>
  <sheetViews>
    <sheetView tabSelected="1" topLeftCell="A31" zoomScale="89" zoomScaleNormal="89" workbookViewId="0">
      <selection activeCell="M10" sqref="M10"/>
    </sheetView>
  </sheetViews>
  <sheetFormatPr defaultRowHeight="15" x14ac:dyDescent="0.25"/>
  <cols>
    <col min="2" max="2" width="4.5703125" customWidth="1"/>
    <col min="3" max="3" width="19.5703125" customWidth="1"/>
    <col min="4" max="4" width="11.42578125" customWidth="1"/>
    <col min="5" max="5" width="9.140625" customWidth="1"/>
    <col min="6" max="6" width="7.42578125" customWidth="1"/>
    <col min="7" max="7" width="7.140625" customWidth="1"/>
    <col min="8" max="9" width="9.140625" customWidth="1"/>
    <col min="10" max="10" width="7.7109375" customWidth="1"/>
    <col min="11" max="11" width="4" customWidth="1"/>
    <col min="12" max="12" width="5.5703125" customWidth="1"/>
    <col min="13" max="13" width="9.85546875" customWidth="1"/>
    <col min="14" max="14" width="11.140625" customWidth="1"/>
    <col min="15" max="15" width="8.42578125" customWidth="1"/>
    <col min="16" max="16" width="9.5703125" customWidth="1"/>
    <col min="17" max="17" width="12.28515625" customWidth="1"/>
    <col min="18" max="18" width="4" customWidth="1"/>
    <col min="19" max="19" width="5.42578125" customWidth="1"/>
    <col min="20" max="20" width="10.140625" customWidth="1"/>
    <col min="21" max="21" width="4.85546875" customWidth="1"/>
    <col min="23" max="23" width="11" customWidth="1"/>
  </cols>
  <sheetData>
    <row r="2" spans="1:24" x14ac:dyDescent="0.25">
      <c r="A2" s="15" t="s">
        <v>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x14ac:dyDescent="0.25">
      <c r="A3" s="15" t="s">
        <v>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x14ac:dyDescent="0.25">
      <c r="A4" s="15" t="s">
        <v>54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6" spans="1:24" x14ac:dyDescent="0.25">
      <c r="B6" s="16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4" ht="42" customHeight="1" x14ac:dyDescent="0.25">
      <c r="B7" s="17" t="s">
        <v>0</v>
      </c>
      <c r="C7" s="17" t="s">
        <v>10</v>
      </c>
      <c r="D7" s="40" t="s">
        <v>14</v>
      </c>
      <c r="E7" s="41"/>
      <c r="F7" s="41"/>
      <c r="G7" s="41"/>
      <c r="H7" s="41"/>
      <c r="I7" s="41"/>
      <c r="J7" s="42"/>
      <c r="K7" s="21" t="s">
        <v>11</v>
      </c>
      <c r="L7" s="23" t="s">
        <v>12</v>
      </c>
      <c r="M7" s="25" t="s">
        <v>13</v>
      </c>
      <c r="N7" s="43" t="s">
        <v>15</v>
      </c>
      <c r="O7" s="44"/>
      <c r="P7" s="44"/>
      <c r="Q7" s="45"/>
      <c r="R7" s="21" t="s">
        <v>11</v>
      </c>
      <c r="S7" s="23" t="s">
        <v>12</v>
      </c>
      <c r="T7" s="25" t="s">
        <v>13</v>
      </c>
      <c r="U7" s="21" t="s">
        <v>11</v>
      </c>
      <c r="V7" s="23" t="s">
        <v>12</v>
      </c>
      <c r="W7" s="25" t="s">
        <v>13</v>
      </c>
    </row>
    <row r="8" spans="1:24" ht="225" customHeight="1" x14ac:dyDescent="0.25">
      <c r="B8" s="17"/>
      <c r="C8" s="17"/>
      <c r="D8" s="13" t="s">
        <v>41</v>
      </c>
      <c r="E8" s="13" t="s">
        <v>42</v>
      </c>
      <c r="F8" s="13" t="s">
        <v>43</v>
      </c>
      <c r="G8" s="13" t="s">
        <v>44</v>
      </c>
      <c r="H8" s="13" t="s">
        <v>45</v>
      </c>
      <c r="I8" s="13" t="s">
        <v>46</v>
      </c>
      <c r="J8" s="13" t="s">
        <v>47</v>
      </c>
      <c r="K8" s="22"/>
      <c r="L8" s="24"/>
      <c r="M8" s="25"/>
      <c r="N8" s="13" t="s">
        <v>48</v>
      </c>
      <c r="O8" s="13" t="s">
        <v>49</v>
      </c>
      <c r="P8" s="13" t="s">
        <v>50</v>
      </c>
      <c r="Q8" s="13" t="s">
        <v>51</v>
      </c>
      <c r="R8" s="22"/>
      <c r="S8" s="24"/>
      <c r="T8" s="25"/>
      <c r="U8" s="22"/>
      <c r="V8" s="24"/>
      <c r="W8" s="25"/>
    </row>
    <row r="9" spans="1:24" ht="29.25" customHeight="1" x14ac:dyDescent="0.25">
      <c r="B9" s="2">
        <v>1</v>
      </c>
      <c r="C9" s="47" t="s">
        <v>55</v>
      </c>
      <c r="D9" s="2">
        <v>3</v>
      </c>
      <c r="E9" s="2">
        <v>2</v>
      </c>
      <c r="F9" s="2">
        <v>3</v>
      </c>
      <c r="G9" s="2">
        <v>3</v>
      </c>
      <c r="H9" s="2">
        <v>2</v>
      </c>
      <c r="I9" s="2">
        <v>3</v>
      </c>
      <c r="J9" s="2">
        <v>3</v>
      </c>
      <c r="K9" s="10">
        <f>SUM(D9:J9)</f>
        <v>19</v>
      </c>
      <c r="L9" s="11">
        <f>AVERAGE(D9:J9)</f>
        <v>2.7142857142857144</v>
      </c>
      <c r="M9" s="14" t="str">
        <f>IF(D9="","",VLOOKUP(L9,$K$90:$L$92,2,TRUE))</f>
        <v>ІІІ ур</v>
      </c>
      <c r="N9" s="2">
        <v>3</v>
      </c>
      <c r="O9" s="2">
        <v>2</v>
      </c>
      <c r="P9" s="2">
        <v>3</v>
      </c>
      <c r="Q9" s="2">
        <v>3</v>
      </c>
      <c r="R9" s="10">
        <f>SUM(N9:Q9)</f>
        <v>11</v>
      </c>
      <c r="S9" s="11">
        <f>AVERAGE(N9:Q9)</f>
        <v>2.75</v>
      </c>
      <c r="T9" s="14" t="str">
        <f>IF(L9="","",VLOOKUP(S9,$K$90:$L$92,2,TRUE))</f>
        <v>ІІІ ур</v>
      </c>
      <c r="U9" s="8">
        <f>K9+R9</f>
        <v>30</v>
      </c>
      <c r="V9" s="9">
        <f>U9/11</f>
        <v>2.7272727272727271</v>
      </c>
      <c r="W9" s="14" t="str">
        <f>IF(O9="","",VLOOKUP(V9,$K$90:$L$92,2,TRUE))</f>
        <v>ІІІ ур</v>
      </c>
    </row>
    <row r="10" spans="1:24" ht="31.5" x14ac:dyDescent="0.25">
      <c r="B10" s="2">
        <v>2</v>
      </c>
      <c r="C10" s="47" t="s">
        <v>56</v>
      </c>
      <c r="D10" s="2">
        <v>2</v>
      </c>
      <c r="E10" s="2">
        <v>3</v>
      </c>
      <c r="F10" s="2">
        <v>2</v>
      </c>
      <c r="G10" s="2">
        <v>3</v>
      </c>
      <c r="H10" s="2">
        <v>2</v>
      </c>
      <c r="I10" s="2">
        <v>2</v>
      </c>
      <c r="J10" s="2">
        <v>3</v>
      </c>
      <c r="K10" s="10">
        <f t="shared" ref="K10:K28" si="0">SUM(D10:J10)</f>
        <v>17</v>
      </c>
      <c r="L10" s="11">
        <f t="shared" ref="L10:L28" si="1">AVERAGE(D10:J10)</f>
        <v>2.4285714285714284</v>
      </c>
      <c r="M10" s="14" t="str">
        <f>IF(D10="","",VLOOKUP(L10,$K$90:$L$92,2,TRUE))</f>
        <v>ІІ ур</v>
      </c>
      <c r="N10" s="2">
        <v>2</v>
      </c>
      <c r="O10" s="2">
        <v>3</v>
      </c>
      <c r="P10" s="2">
        <v>2</v>
      </c>
      <c r="Q10" s="2">
        <v>3</v>
      </c>
      <c r="R10" s="10">
        <f t="shared" ref="R10:R28" si="2">SUM(N10:Q10)</f>
        <v>10</v>
      </c>
      <c r="S10" s="11">
        <f t="shared" ref="S10:S28" si="3">AVERAGE(N10:Q10)</f>
        <v>2.5</v>
      </c>
      <c r="T10" s="14" t="str">
        <f>IF(L10="","",VLOOKUP(S10,$K$90:$L$92,2,TRUE))</f>
        <v>ІІ ур</v>
      </c>
      <c r="U10" s="8">
        <f t="shared" ref="U10:U28" si="4">K10+R10</f>
        <v>27</v>
      </c>
      <c r="V10" s="9">
        <f t="shared" ref="V10:V28" si="5">U10/11</f>
        <v>2.4545454545454546</v>
      </c>
      <c r="W10" s="14" t="str">
        <f>IF(O10="","",VLOOKUP(V10,$K$90:$L$92,2,TRUE))</f>
        <v>ІІ ур</v>
      </c>
    </row>
    <row r="11" spans="1:24" ht="31.5" x14ac:dyDescent="0.25">
      <c r="B11" s="2">
        <v>3</v>
      </c>
      <c r="C11" s="47" t="s">
        <v>57</v>
      </c>
      <c r="D11" s="2">
        <v>3</v>
      </c>
      <c r="E11" s="2">
        <v>2</v>
      </c>
      <c r="F11" s="2">
        <v>3</v>
      </c>
      <c r="G11" s="2">
        <v>2</v>
      </c>
      <c r="H11" s="2">
        <v>3</v>
      </c>
      <c r="I11" s="2">
        <v>3</v>
      </c>
      <c r="J11" s="2">
        <v>3</v>
      </c>
      <c r="K11" s="10">
        <f t="shared" si="0"/>
        <v>19</v>
      </c>
      <c r="L11" s="11">
        <f t="shared" si="1"/>
        <v>2.7142857142857144</v>
      </c>
      <c r="M11" s="14" t="str">
        <f>IF(D11="","",VLOOKUP(L11,$K$90:$L$92,2,TRUE))</f>
        <v>ІІІ ур</v>
      </c>
      <c r="N11" s="2">
        <v>3</v>
      </c>
      <c r="O11" s="2">
        <v>2</v>
      </c>
      <c r="P11" s="2">
        <v>3</v>
      </c>
      <c r="Q11" s="2">
        <v>3</v>
      </c>
      <c r="R11" s="10">
        <f t="shared" si="2"/>
        <v>11</v>
      </c>
      <c r="S11" s="11">
        <f t="shared" si="3"/>
        <v>2.75</v>
      </c>
      <c r="T11" s="14" t="str">
        <f>IF(L11="","",VLOOKUP(S11,$K$90:$L$92,2,TRUE))</f>
        <v>ІІІ ур</v>
      </c>
      <c r="U11" s="8">
        <f t="shared" si="4"/>
        <v>30</v>
      </c>
      <c r="V11" s="9">
        <f t="shared" si="5"/>
        <v>2.7272727272727271</v>
      </c>
      <c r="W11" s="14" t="str">
        <f>IF(O11="","",VLOOKUP(V11,$K$90:$L$92,2,TRUE))</f>
        <v>ІІІ ур</v>
      </c>
    </row>
    <row r="12" spans="1:24" ht="31.5" x14ac:dyDescent="0.25">
      <c r="B12" s="2">
        <v>4</v>
      </c>
      <c r="C12" s="48" t="s">
        <v>58</v>
      </c>
      <c r="D12" s="2">
        <v>1</v>
      </c>
      <c r="E12" s="2">
        <v>2</v>
      </c>
      <c r="F12" s="2">
        <v>1</v>
      </c>
      <c r="G12" s="2">
        <v>1</v>
      </c>
      <c r="H12" s="2">
        <v>2</v>
      </c>
      <c r="I12" s="2">
        <v>1</v>
      </c>
      <c r="J12" s="2">
        <v>2</v>
      </c>
      <c r="K12" s="10">
        <f t="shared" si="0"/>
        <v>10</v>
      </c>
      <c r="L12" s="11">
        <f t="shared" si="1"/>
        <v>1.4285714285714286</v>
      </c>
      <c r="M12" s="14" t="str">
        <f>IF(D12="","",VLOOKUP(L12,$K$90:$L$92,2,TRUE))</f>
        <v>І ур</v>
      </c>
      <c r="N12" s="2">
        <v>1</v>
      </c>
      <c r="O12" s="2">
        <v>2</v>
      </c>
      <c r="P12" s="2">
        <v>1</v>
      </c>
      <c r="Q12" s="2">
        <v>1</v>
      </c>
      <c r="R12" s="10">
        <f t="shared" si="2"/>
        <v>5</v>
      </c>
      <c r="S12" s="11">
        <f t="shared" si="3"/>
        <v>1.25</v>
      </c>
      <c r="T12" s="14" t="str">
        <f>IF(L12="","",VLOOKUP(S12,$K$90:$L$92,2,TRUE))</f>
        <v>І ур</v>
      </c>
      <c r="U12" s="8">
        <f t="shared" si="4"/>
        <v>15</v>
      </c>
      <c r="V12" s="9">
        <f t="shared" si="5"/>
        <v>1.3636363636363635</v>
      </c>
      <c r="W12" s="14" t="str">
        <f>IF(O12="","",VLOOKUP(V12,$K$90:$L$92,2,TRUE))</f>
        <v>І ур</v>
      </c>
    </row>
    <row r="13" spans="1:24" ht="31.5" x14ac:dyDescent="0.25">
      <c r="B13" s="2">
        <v>5</v>
      </c>
      <c r="C13" s="48" t="s">
        <v>59</v>
      </c>
      <c r="D13" s="2">
        <v>2</v>
      </c>
      <c r="E13" s="2">
        <v>1</v>
      </c>
      <c r="F13" s="2">
        <v>2</v>
      </c>
      <c r="G13" s="2">
        <v>1</v>
      </c>
      <c r="H13" s="2">
        <v>1</v>
      </c>
      <c r="I13" s="2">
        <v>1</v>
      </c>
      <c r="J13" s="2">
        <v>2</v>
      </c>
      <c r="K13" s="10">
        <f t="shared" si="0"/>
        <v>10</v>
      </c>
      <c r="L13" s="11">
        <f t="shared" si="1"/>
        <v>1.4285714285714286</v>
      </c>
      <c r="M13" s="14" t="str">
        <f>IF(D13="","",VLOOKUP(L13,$K$90:$L$92,2,TRUE))</f>
        <v>І ур</v>
      </c>
      <c r="N13" s="2">
        <v>2</v>
      </c>
      <c r="O13" s="2">
        <v>1</v>
      </c>
      <c r="P13" s="2">
        <v>2</v>
      </c>
      <c r="Q13" s="2">
        <v>1</v>
      </c>
      <c r="R13" s="10">
        <f t="shared" si="2"/>
        <v>6</v>
      </c>
      <c r="S13" s="11">
        <f t="shared" si="3"/>
        <v>1.5</v>
      </c>
      <c r="T13" s="14" t="str">
        <f>IF(L13="","",VLOOKUP(S13,$K$90:$L$92,2,TRUE))</f>
        <v>І ур</v>
      </c>
      <c r="U13" s="8">
        <f t="shared" si="4"/>
        <v>16</v>
      </c>
      <c r="V13" s="9">
        <f t="shared" si="5"/>
        <v>1.4545454545454546</v>
      </c>
      <c r="W13" s="14" t="str">
        <f>IF(O13="","",VLOOKUP(V13,$K$90:$L$92,2,TRUE))</f>
        <v>І ур</v>
      </c>
    </row>
    <row r="14" spans="1:24" ht="31.5" x14ac:dyDescent="0.25">
      <c r="B14" s="2">
        <v>6</v>
      </c>
      <c r="C14" s="47" t="s">
        <v>60</v>
      </c>
      <c r="D14" s="2">
        <v>3</v>
      </c>
      <c r="E14" s="2">
        <v>2</v>
      </c>
      <c r="F14" s="2">
        <v>3</v>
      </c>
      <c r="G14" s="2">
        <v>3</v>
      </c>
      <c r="H14" s="2">
        <v>3</v>
      </c>
      <c r="I14" s="2">
        <v>2</v>
      </c>
      <c r="J14" s="2">
        <v>3</v>
      </c>
      <c r="K14" s="10">
        <f t="shared" si="0"/>
        <v>19</v>
      </c>
      <c r="L14" s="11">
        <f t="shared" si="1"/>
        <v>2.7142857142857144</v>
      </c>
      <c r="M14" s="14" t="str">
        <f>IF(D14="","",VLOOKUP(L14,$K$90:$L$92,2,TRUE))</f>
        <v>ІІІ ур</v>
      </c>
      <c r="N14" s="2">
        <v>3</v>
      </c>
      <c r="O14" s="2">
        <v>2</v>
      </c>
      <c r="P14" s="2">
        <v>3</v>
      </c>
      <c r="Q14" s="2">
        <v>3</v>
      </c>
      <c r="R14" s="10">
        <f t="shared" si="2"/>
        <v>11</v>
      </c>
      <c r="S14" s="11">
        <f t="shared" si="3"/>
        <v>2.75</v>
      </c>
      <c r="T14" s="14" t="str">
        <f>IF(L14="","",VLOOKUP(S14,$K$90:$L$92,2,TRUE))</f>
        <v>ІІІ ур</v>
      </c>
      <c r="U14" s="8">
        <f t="shared" si="4"/>
        <v>30</v>
      </c>
      <c r="V14" s="9">
        <f t="shared" si="5"/>
        <v>2.7272727272727271</v>
      </c>
      <c r="W14" s="14" t="str">
        <f>IF(O14="","",VLOOKUP(V14,$K$90:$L$92,2,TRUE))</f>
        <v>ІІІ ур</v>
      </c>
    </row>
    <row r="15" spans="1:24" ht="31.5" x14ac:dyDescent="0.25">
      <c r="B15" s="2">
        <v>7</v>
      </c>
      <c r="C15" s="48" t="s">
        <v>61</v>
      </c>
      <c r="D15" s="2">
        <v>1</v>
      </c>
      <c r="E15" s="2">
        <v>2</v>
      </c>
      <c r="F15" s="2">
        <v>1</v>
      </c>
      <c r="G15" s="2">
        <v>2</v>
      </c>
      <c r="H15" s="2">
        <v>1</v>
      </c>
      <c r="I15" s="2">
        <v>1</v>
      </c>
      <c r="J15" s="2">
        <v>2</v>
      </c>
      <c r="K15" s="10">
        <f t="shared" si="0"/>
        <v>10</v>
      </c>
      <c r="L15" s="11">
        <f t="shared" si="1"/>
        <v>1.4285714285714286</v>
      </c>
      <c r="M15" s="14" t="str">
        <f>IF(D15="","",VLOOKUP(L15,$K$90:$L$92,2,TRUE))</f>
        <v>І ур</v>
      </c>
      <c r="N15" s="2">
        <v>2</v>
      </c>
      <c r="O15" s="2">
        <v>1</v>
      </c>
      <c r="P15" s="2">
        <v>2</v>
      </c>
      <c r="Q15" s="2">
        <v>1</v>
      </c>
      <c r="R15" s="10">
        <f t="shared" si="2"/>
        <v>6</v>
      </c>
      <c r="S15" s="11">
        <f t="shared" si="3"/>
        <v>1.5</v>
      </c>
      <c r="T15" s="14" t="str">
        <f>IF(L15="","",VLOOKUP(S15,$K$90:$L$92,2,TRUE))</f>
        <v>І ур</v>
      </c>
      <c r="U15" s="8">
        <f t="shared" si="4"/>
        <v>16</v>
      </c>
      <c r="V15" s="9">
        <f t="shared" si="5"/>
        <v>1.4545454545454546</v>
      </c>
      <c r="W15" s="14" t="str">
        <f>IF(O15="","",VLOOKUP(V15,$K$90:$L$92,2,TRUE))</f>
        <v>І ур</v>
      </c>
    </row>
    <row r="16" spans="1:24" ht="31.5" x14ac:dyDescent="0.25">
      <c r="B16" s="2">
        <v>8</v>
      </c>
      <c r="C16" s="47" t="s">
        <v>70</v>
      </c>
      <c r="D16" s="2">
        <v>3</v>
      </c>
      <c r="E16" s="2">
        <v>2</v>
      </c>
      <c r="F16" s="2">
        <v>3</v>
      </c>
      <c r="G16" s="2">
        <v>2</v>
      </c>
      <c r="H16" s="2">
        <v>3</v>
      </c>
      <c r="I16" s="2">
        <v>3</v>
      </c>
      <c r="J16" s="2">
        <v>3</v>
      </c>
      <c r="K16" s="10">
        <f t="shared" si="0"/>
        <v>19</v>
      </c>
      <c r="L16" s="11">
        <f t="shared" si="1"/>
        <v>2.7142857142857144</v>
      </c>
      <c r="M16" s="14" t="str">
        <f>IF(D16="","",VLOOKUP(L16,$K$90:$L$92,2,TRUE))</f>
        <v>ІІІ ур</v>
      </c>
      <c r="N16" s="2">
        <v>3</v>
      </c>
      <c r="O16" s="2">
        <v>2</v>
      </c>
      <c r="P16" s="2">
        <v>3</v>
      </c>
      <c r="Q16" s="2">
        <v>3</v>
      </c>
      <c r="R16" s="10">
        <f t="shared" si="2"/>
        <v>11</v>
      </c>
      <c r="S16" s="11">
        <f t="shared" si="3"/>
        <v>2.75</v>
      </c>
      <c r="T16" s="14" t="str">
        <f>IF(L16="","",VLOOKUP(S16,$K$90:$L$92,2,TRUE))</f>
        <v>ІІІ ур</v>
      </c>
      <c r="U16" s="8">
        <f t="shared" si="4"/>
        <v>30</v>
      </c>
      <c r="V16" s="9">
        <f t="shared" si="5"/>
        <v>2.7272727272727271</v>
      </c>
      <c r="W16" s="14" t="str">
        <f>IF(O16="","",VLOOKUP(V16,$K$90:$L$92,2,TRUE))</f>
        <v>ІІІ ур</v>
      </c>
    </row>
    <row r="17" spans="2:23" ht="31.5" x14ac:dyDescent="0.25">
      <c r="B17" s="2">
        <v>9</v>
      </c>
      <c r="C17" s="47" t="s">
        <v>62</v>
      </c>
      <c r="D17" s="2">
        <v>3</v>
      </c>
      <c r="E17" s="2">
        <v>2</v>
      </c>
      <c r="F17" s="2">
        <v>3</v>
      </c>
      <c r="G17" s="2">
        <v>3</v>
      </c>
      <c r="H17" s="2">
        <v>3</v>
      </c>
      <c r="I17" s="2">
        <v>2</v>
      </c>
      <c r="J17" s="2">
        <v>3</v>
      </c>
      <c r="K17" s="10">
        <f t="shared" si="0"/>
        <v>19</v>
      </c>
      <c r="L17" s="11">
        <f t="shared" si="1"/>
        <v>2.7142857142857144</v>
      </c>
      <c r="M17" s="14" t="str">
        <f>IF(D17="","",VLOOKUP(L17,$K$90:$L$92,2,TRUE))</f>
        <v>ІІІ ур</v>
      </c>
      <c r="N17" s="2">
        <v>3</v>
      </c>
      <c r="O17" s="2">
        <v>2</v>
      </c>
      <c r="P17" s="2">
        <v>3</v>
      </c>
      <c r="Q17" s="2">
        <v>3</v>
      </c>
      <c r="R17" s="10">
        <f t="shared" si="2"/>
        <v>11</v>
      </c>
      <c r="S17" s="11">
        <f t="shared" si="3"/>
        <v>2.75</v>
      </c>
      <c r="T17" s="14" t="str">
        <f>IF(L17="","",VLOOKUP(S17,$K$90:$L$92,2,TRUE))</f>
        <v>ІІІ ур</v>
      </c>
      <c r="U17" s="8">
        <f t="shared" si="4"/>
        <v>30</v>
      </c>
      <c r="V17" s="9">
        <f t="shared" si="5"/>
        <v>2.7272727272727271</v>
      </c>
      <c r="W17" s="14" t="str">
        <f>IF(O17="","",VLOOKUP(V17,$K$90:$L$92,2,TRUE))</f>
        <v>ІІІ ур</v>
      </c>
    </row>
    <row r="18" spans="2:23" ht="31.5" x14ac:dyDescent="0.25">
      <c r="B18" s="2">
        <v>10</v>
      </c>
      <c r="C18" s="47" t="s">
        <v>63</v>
      </c>
      <c r="D18" s="2">
        <v>2</v>
      </c>
      <c r="E18" s="2">
        <v>3</v>
      </c>
      <c r="F18" s="2">
        <v>2</v>
      </c>
      <c r="G18" s="2">
        <v>3</v>
      </c>
      <c r="H18" s="2">
        <v>2</v>
      </c>
      <c r="I18" s="2">
        <v>2</v>
      </c>
      <c r="J18" s="2">
        <v>3</v>
      </c>
      <c r="K18" s="10">
        <f t="shared" si="0"/>
        <v>17</v>
      </c>
      <c r="L18" s="11">
        <f t="shared" si="1"/>
        <v>2.4285714285714284</v>
      </c>
      <c r="M18" s="14" t="str">
        <f>IF(D18="","",VLOOKUP(L18,$K$90:$L$92,2,TRUE))</f>
        <v>ІІ ур</v>
      </c>
      <c r="N18" s="2">
        <v>3</v>
      </c>
      <c r="O18" s="2">
        <v>2</v>
      </c>
      <c r="P18" s="2">
        <v>3</v>
      </c>
      <c r="Q18" s="2">
        <v>2</v>
      </c>
      <c r="R18" s="10">
        <f t="shared" si="2"/>
        <v>10</v>
      </c>
      <c r="S18" s="11">
        <f t="shared" si="3"/>
        <v>2.5</v>
      </c>
      <c r="T18" s="14" t="str">
        <f>IF(L18="","",VLOOKUP(S18,$K$90:$L$92,2,TRUE))</f>
        <v>ІІ ур</v>
      </c>
      <c r="U18" s="8">
        <f t="shared" si="4"/>
        <v>27</v>
      </c>
      <c r="V18" s="9">
        <f t="shared" si="5"/>
        <v>2.4545454545454546</v>
      </c>
      <c r="W18" s="14" t="str">
        <f>IF(O18="","",VLOOKUP(V18,$K$90:$L$92,2,TRUE))</f>
        <v>ІІ ур</v>
      </c>
    </row>
    <row r="19" spans="2:23" ht="47.25" x14ac:dyDescent="0.25">
      <c r="B19" s="2">
        <v>11</v>
      </c>
      <c r="C19" s="47" t="s">
        <v>64</v>
      </c>
      <c r="D19" s="2">
        <v>3</v>
      </c>
      <c r="E19" s="2">
        <v>2</v>
      </c>
      <c r="F19" s="2">
        <v>3</v>
      </c>
      <c r="G19" s="2">
        <v>3</v>
      </c>
      <c r="H19" s="2">
        <v>3</v>
      </c>
      <c r="I19" s="2">
        <v>2</v>
      </c>
      <c r="J19" s="2">
        <v>3</v>
      </c>
      <c r="K19" s="10">
        <f t="shared" si="0"/>
        <v>19</v>
      </c>
      <c r="L19" s="11">
        <f t="shared" si="1"/>
        <v>2.7142857142857144</v>
      </c>
      <c r="M19" s="14" t="str">
        <f>IF(D19="","",VLOOKUP(L19,$K$90:$L$92,2,TRUE))</f>
        <v>ІІІ ур</v>
      </c>
      <c r="N19" s="2">
        <v>3</v>
      </c>
      <c r="O19" s="2">
        <v>2</v>
      </c>
      <c r="P19" s="2">
        <v>3</v>
      </c>
      <c r="Q19" s="2">
        <v>3</v>
      </c>
      <c r="R19" s="10">
        <f t="shared" si="2"/>
        <v>11</v>
      </c>
      <c r="S19" s="11">
        <f t="shared" si="3"/>
        <v>2.75</v>
      </c>
      <c r="T19" s="14" t="str">
        <f>IF(L19="","",VLOOKUP(S19,$K$90:$L$92,2,TRUE))</f>
        <v>ІІІ ур</v>
      </c>
      <c r="U19" s="8">
        <f t="shared" si="4"/>
        <v>30</v>
      </c>
      <c r="V19" s="9">
        <f t="shared" si="5"/>
        <v>2.7272727272727271</v>
      </c>
      <c r="W19" s="14" t="str">
        <f>IF(O19="","",VLOOKUP(V19,$K$90:$L$92,2,TRUE))</f>
        <v>ІІІ ур</v>
      </c>
    </row>
    <row r="20" spans="2:23" ht="31.5" x14ac:dyDescent="0.25">
      <c r="B20" s="2">
        <v>12</v>
      </c>
      <c r="C20" s="47" t="s">
        <v>65</v>
      </c>
      <c r="D20" s="2">
        <v>1</v>
      </c>
      <c r="E20" s="2">
        <v>2</v>
      </c>
      <c r="F20" s="2">
        <v>1</v>
      </c>
      <c r="G20" s="2">
        <v>2</v>
      </c>
      <c r="H20" s="2">
        <v>1</v>
      </c>
      <c r="I20" s="2">
        <v>2</v>
      </c>
      <c r="J20" s="2">
        <v>1</v>
      </c>
      <c r="K20" s="10">
        <f t="shared" si="0"/>
        <v>10</v>
      </c>
      <c r="L20" s="11">
        <f t="shared" si="1"/>
        <v>1.4285714285714286</v>
      </c>
      <c r="M20" s="14" t="str">
        <f>IF(D20="","",VLOOKUP(L20,$K$90:$L$92,2,TRUE))</f>
        <v>І ур</v>
      </c>
      <c r="N20" s="2">
        <v>2</v>
      </c>
      <c r="O20" s="2">
        <v>1</v>
      </c>
      <c r="P20" s="2">
        <v>2</v>
      </c>
      <c r="Q20" s="2">
        <v>1</v>
      </c>
      <c r="R20" s="10">
        <f t="shared" si="2"/>
        <v>6</v>
      </c>
      <c r="S20" s="11">
        <f t="shared" si="3"/>
        <v>1.5</v>
      </c>
      <c r="T20" s="14" t="str">
        <f>IF(L20="","",VLOOKUP(S20,$K$90:$L$92,2,TRUE))</f>
        <v>І ур</v>
      </c>
      <c r="U20" s="8">
        <f t="shared" si="4"/>
        <v>16</v>
      </c>
      <c r="V20" s="9">
        <f t="shared" si="5"/>
        <v>1.4545454545454546</v>
      </c>
      <c r="W20" s="14" t="str">
        <f>IF(O20="","",VLOOKUP(V20,$K$90:$L$92,2,TRUE))</f>
        <v>І ур</v>
      </c>
    </row>
    <row r="21" spans="2:23" ht="31.5" x14ac:dyDescent="0.25">
      <c r="B21" s="2">
        <v>13</v>
      </c>
      <c r="C21" s="47" t="s">
        <v>66</v>
      </c>
      <c r="D21" s="2">
        <v>3</v>
      </c>
      <c r="E21" s="2">
        <v>2</v>
      </c>
      <c r="F21" s="2">
        <v>3</v>
      </c>
      <c r="G21" s="2">
        <v>3</v>
      </c>
      <c r="H21" s="2">
        <v>2</v>
      </c>
      <c r="I21" s="2">
        <v>3</v>
      </c>
      <c r="J21" s="2">
        <v>3</v>
      </c>
      <c r="K21" s="10">
        <f t="shared" si="0"/>
        <v>19</v>
      </c>
      <c r="L21" s="11">
        <f t="shared" si="1"/>
        <v>2.7142857142857144</v>
      </c>
      <c r="M21" s="14" t="str">
        <f>IF(D21="","",VLOOKUP(L21,$K$90:$L$92,2,TRUE))</f>
        <v>ІІІ ур</v>
      </c>
      <c r="N21" s="2">
        <v>3</v>
      </c>
      <c r="O21" s="2">
        <v>2</v>
      </c>
      <c r="P21" s="2">
        <v>3</v>
      </c>
      <c r="Q21" s="2">
        <v>3</v>
      </c>
      <c r="R21" s="10">
        <f t="shared" si="2"/>
        <v>11</v>
      </c>
      <c r="S21" s="11">
        <f t="shared" si="3"/>
        <v>2.75</v>
      </c>
      <c r="T21" s="14" t="str">
        <f>IF(L21="","",VLOOKUP(S21,$K$90:$L$92,2,TRUE))</f>
        <v>ІІІ ур</v>
      </c>
      <c r="U21" s="8">
        <f t="shared" si="4"/>
        <v>30</v>
      </c>
      <c r="V21" s="9">
        <f t="shared" si="5"/>
        <v>2.7272727272727271</v>
      </c>
      <c r="W21" s="14" t="str">
        <f>IF(O21="","",VLOOKUP(V21,$K$90:$L$92,2,TRUE))</f>
        <v>ІІІ ур</v>
      </c>
    </row>
    <row r="22" spans="2:23" ht="31.5" x14ac:dyDescent="0.25">
      <c r="B22" s="2">
        <v>14</v>
      </c>
      <c r="C22" s="47" t="s">
        <v>71</v>
      </c>
      <c r="D22" s="2">
        <v>1</v>
      </c>
      <c r="E22" s="2">
        <v>2</v>
      </c>
      <c r="F22" s="2">
        <v>1</v>
      </c>
      <c r="G22" s="2">
        <v>2</v>
      </c>
      <c r="H22" s="2">
        <v>2</v>
      </c>
      <c r="I22" s="2">
        <v>1</v>
      </c>
      <c r="J22" s="2">
        <v>1</v>
      </c>
      <c r="K22" s="10">
        <f t="shared" si="0"/>
        <v>10</v>
      </c>
      <c r="L22" s="11">
        <f t="shared" si="1"/>
        <v>1.4285714285714286</v>
      </c>
      <c r="M22" s="14" t="str">
        <f>IF(D22="","",VLOOKUP(L22,$K$90:$L$92,2,TRUE))</f>
        <v>І ур</v>
      </c>
      <c r="N22" s="2">
        <v>2</v>
      </c>
      <c r="O22" s="2">
        <v>1</v>
      </c>
      <c r="P22" s="2">
        <v>2</v>
      </c>
      <c r="Q22" s="2">
        <v>1</v>
      </c>
      <c r="R22" s="10">
        <f t="shared" si="2"/>
        <v>6</v>
      </c>
      <c r="S22" s="11">
        <f t="shared" si="3"/>
        <v>1.5</v>
      </c>
      <c r="T22" s="14" t="str">
        <f>IF(L22="","",VLOOKUP(S22,$K$90:$L$92,2,TRUE))</f>
        <v>І ур</v>
      </c>
      <c r="U22" s="8">
        <f t="shared" si="4"/>
        <v>16</v>
      </c>
      <c r="V22" s="9">
        <f t="shared" si="5"/>
        <v>1.4545454545454546</v>
      </c>
      <c r="W22" s="14" t="str">
        <f>IF(O22="","",VLOOKUP(V22,$K$90:$L$92,2,TRUE))</f>
        <v>І ур</v>
      </c>
    </row>
    <row r="23" spans="2:23" ht="31.5" x14ac:dyDescent="0.25">
      <c r="B23" s="2">
        <v>15</v>
      </c>
      <c r="C23" s="47" t="s">
        <v>67</v>
      </c>
      <c r="D23" s="2">
        <v>3</v>
      </c>
      <c r="E23" s="2">
        <v>2</v>
      </c>
      <c r="F23" s="2">
        <v>3</v>
      </c>
      <c r="G23" s="2">
        <v>2</v>
      </c>
      <c r="H23" s="2">
        <v>3</v>
      </c>
      <c r="I23" s="2">
        <v>3</v>
      </c>
      <c r="J23" s="2">
        <v>3</v>
      </c>
      <c r="K23" s="10">
        <f t="shared" si="0"/>
        <v>19</v>
      </c>
      <c r="L23" s="11">
        <f t="shared" si="1"/>
        <v>2.7142857142857144</v>
      </c>
      <c r="M23" s="14" t="str">
        <f>IF(D23="","",VLOOKUP(L23,$K$90:$L$92,2,TRUE))</f>
        <v>ІІІ ур</v>
      </c>
      <c r="N23" s="2">
        <v>3</v>
      </c>
      <c r="O23" s="2">
        <v>2</v>
      </c>
      <c r="P23" s="2">
        <v>3</v>
      </c>
      <c r="Q23" s="2">
        <v>3</v>
      </c>
      <c r="R23" s="10">
        <f t="shared" si="2"/>
        <v>11</v>
      </c>
      <c r="S23" s="11">
        <f t="shared" si="3"/>
        <v>2.75</v>
      </c>
      <c r="T23" s="14" t="str">
        <f>IF(L23="","",VLOOKUP(S23,$K$90:$L$92,2,TRUE))</f>
        <v>ІІІ ур</v>
      </c>
      <c r="U23" s="8">
        <f t="shared" si="4"/>
        <v>30</v>
      </c>
      <c r="V23" s="9">
        <f t="shared" si="5"/>
        <v>2.7272727272727271</v>
      </c>
      <c r="W23" s="14" t="str">
        <f>IF(O23="","",VLOOKUP(V23,$K$90:$L$92,2,TRUE))</f>
        <v>ІІІ ур</v>
      </c>
    </row>
    <row r="24" spans="2:23" ht="31.5" x14ac:dyDescent="0.25">
      <c r="B24" s="2">
        <v>16</v>
      </c>
      <c r="C24" s="47" t="s">
        <v>72</v>
      </c>
      <c r="D24" s="2">
        <v>3</v>
      </c>
      <c r="E24" s="2">
        <v>2</v>
      </c>
      <c r="F24" s="2">
        <v>3</v>
      </c>
      <c r="G24" s="2">
        <v>3</v>
      </c>
      <c r="H24" s="2">
        <v>3</v>
      </c>
      <c r="I24" s="2">
        <v>3</v>
      </c>
      <c r="J24" s="2">
        <v>2</v>
      </c>
      <c r="K24" s="10">
        <f t="shared" si="0"/>
        <v>19</v>
      </c>
      <c r="L24" s="11">
        <f t="shared" si="1"/>
        <v>2.7142857142857144</v>
      </c>
      <c r="M24" s="14" t="str">
        <f>IF(D24="","",VLOOKUP(L24,$K$90:$L$92,2,TRUE))</f>
        <v>ІІІ ур</v>
      </c>
      <c r="N24" s="2">
        <v>3</v>
      </c>
      <c r="O24" s="2">
        <v>2</v>
      </c>
      <c r="P24" s="2">
        <v>3</v>
      </c>
      <c r="Q24" s="2">
        <v>3</v>
      </c>
      <c r="R24" s="10">
        <f t="shared" si="2"/>
        <v>11</v>
      </c>
      <c r="S24" s="11">
        <f t="shared" si="3"/>
        <v>2.75</v>
      </c>
      <c r="T24" s="14" t="str">
        <f>IF(L24="","",VLOOKUP(S24,$K$90:$L$92,2,TRUE))</f>
        <v>ІІІ ур</v>
      </c>
      <c r="U24" s="8">
        <f t="shared" si="4"/>
        <v>30</v>
      </c>
      <c r="V24" s="9">
        <f t="shared" si="5"/>
        <v>2.7272727272727271</v>
      </c>
      <c r="W24" s="14" t="str">
        <f>IF(O24="","",VLOOKUP(V24,$K$90:$L$92,2,TRUE))</f>
        <v>ІІІ ур</v>
      </c>
    </row>
    <row r="25" spans="2:23" ht="31.5" x14ac:dyDescent="0.25">
      <c r="B25" s="2">
        <v>17</v>
      </c>
      <c r="C25" s="47" t="s">
        <v>68</v>
      </c>
      <c r="D25" s="2">
        <v>2</v>
      </c>
      <c r="E25" s="2">
        <v>3</v>
      </c>
      <c r="F25" s="2">
        <v>2</v>
      </c>
      <c r="G25" s="2">
        <v>3</v>
      </c>
      <c r="H25" s="2">
        <v>2</v>
      </c>
      <c r="I25" s="2">
        <v>2</v>
      </c>
      <c r="J25" s="2">
        <v>3</v>
      </c>
      <c r="K25" s="10">
        <f t="shared" si="0"/>
        <v>17</v>
      </c>
      <c r="L25" s="11">
        <f t="shared" si="1"/>
        <v>2.4285714285714284</v>
      </c>
      <c r="M25" s="14" t="str">
        <f>IF(D25="","",VLOOKUP(L25,$K$90:$L$92,2,TRUE))</f>
        <v>ІІ ур</v>
      </c>
      <c r="N25" s="2">
        <v>2</v>
      </c>
      <c r="O25" s="2">
        <v>3</v>
      </c>
      <c r="P25" s="2">
        <v>2</v>
      </c>
      <c r="Q25" s="2">
        <v>3</v>
      </c>
      <c r="R25" s="10">
        <f t="shared" si="2"/>
        <v>10</v>
      </c>
      <c r="S25" s="11">
        <f t="shared" si="3"/>
        <v>2.5</v>
      </c>
      <c r="T25" s="14" t="str">
        <f>IF(L25="","",VLOOKUP(S25,$K$90:$L$92,2,TRUE))</f>
        <v>ІІ ур</v>
      </c>
      <c r="U25" s="8">
        <f t="shared" si="4"/>
        <v>27</v>
      </c>
      <c r="V25" s="9">
        <f t="shared" si="5"/>
        <v>2.4545454545454546</v>
      </c>
      <c r="W25" s="14" t="str">
        <f>IF(O25="","",VLOOKUP(V25,$K$90:$L$92,2,TRUE))</f>
        <v>ІІ ур</v>
      </c>
    </row>
    <row r="26" spans="2:23" ht="31.5" x14ac:dyDescent="0.25">
      <c r="B26" s="2">
        <v>18</v>
      </c>
      <c r="C26" s="47" t="s">
        <v>73</v>
      </c>
      <c r="D26" s="2">
        <v>2</v>
      </c>
      <c r="E26" s="2">
        <v>3</v>
      </c>
      <c r="F26" s="2">
        <v>2</v>
      </c>
      <c r="G26" s="2">
        <v>2</v>
      </c>
      <c r="H26" s="2">
        <v>2</v>
      </c>
      <c r="I26" s="2">
        <v>3</v>
      </c>
      <c r="J26" s="2">
        <v>2</v>
      </c>
      <c r="K26" s="10">
        <f t="shared" si="0"/>
        <v>16</v>
      </c>
      <c r="L26" s="11">
        <f t="shared" si="1"/>
        <v>2.2857142857142856</v>
      </c>
      <c r="M26" s="14" t="str">
        <f>IF(D26="","",VLOOKUP(L26,$K$90:$L$92,2,TRUE))</f>
        <v>ІІ ур</v>
      </c>
      <c r="N26" s="2">
        <v>3</v>
      </c>
      <c r="O26" s="2">
        <v>2</v>
      </c>
      <c r="P26" s="2">
        <v>3</v>
      </c>
      <c r="Q26" s="2">
        <v>2</v>
      </c>
      <c r="R26" s="10">
        <f t="shared" si="2"/>
        <v>10</v>
      </c>
      <c r="S26" s="11">
        <f t="shared" si="3"/>
        <v>2.5</v>
      </c>
      <c r="T26" s="14" t="str">
        <f>IF(L26="","",VLOOKUP(S26,$K$90:$L$92,2,TRUE))</f>
        <v>ІІ ур</v>
      </c>
      <c r="U26" s="8">
        <f t="shared" si="4"/>
        <v>26</v>
      </c>
      <c r="V26" s="9">
        <f t="shared" si="5"/>
        <v>2.3636363636363638</v>
      </c>
      <c r="W26" s="14" t="str">
        <f>IF(O26="","",VLOOKUP(V26,$K$90:$L$92,2,TRUE))</f>
        <v>ІІ ур</v>
      </c>
    </row>
    <row r="27" spans="2:23" ht="31.5" x14ac:dyDescent="0.25">
      <c r="B27" s="2">
        <v>19</v>
      </c>
      <c r="C27" s="48" t="s">
        <v>74</v>
      </c>
      <c r="D27" s="2">
        <v>2</v>
      </c>
      <c r="E27" s="2">
        <v>3</v>
      </c>
      <c r="F27" s="2">
        <v>3</v>
      </c>
      <c r="G27" s="2">
        <v>3</v>
      </c>
      <c r="H27" s="2">
        <v>2</v>
      </c>
      <c r="I27" s="2">
        <v>3</v>
      </c>
      <c r="J27" s="2">
        <v>3</v>
      </c>
      <c r="K27" s="10">
        <f t="shared" si="0"/>
        <v>19</v>
      </c>
      <c r="L27" s="11">
        <f t="shared" si="1"/>
        <v>2.7142857142857144</v>
      </c>
      <c r="M27" s="14" t="str">
        <f>IF(D27="","",VLOOKUP(L27,$K$90:$L$92,2,TRUE))</f>
        <v>ІІІ ур</v>
      </c>
      <c r="N27" s="2">
        <v>2</v>
      </c>
      <c r="O27" s="2">
        <v>3</v>
      </c>
      <c r="P27" s="2">
        <v>3</v>
      </c>
      <c r="Q27" s="2">
        <v>3</v>
      </c>
      <c r="R27" s="10">
        <f t="shared" si="2"/>
        <v>11</v>
      </c>
      <c r="S27" s="11">
        <f t="shared" si="3"/>
        <v>2.75</v>
      </c>
      <c r="T27" s="14" t="str">
        <f>IF(L27="","",VLOOKUP(S27,$K$90:$L$92,2,TRUE))</f>
        <v>ІІІ ур</v>
      </c>
      <c r="U27" s="8">
        <f t="shared" si="4"/>
        <v>30</v>
      </c>
      <c r="V27" s="9">
        <f t="shared" si="5"/>
        <v>2.7272727272727271</v>
      </c>
      <c r="W27" s="14" t="str">
        <f>IF(O27="","",VLOOKUP(V27,$K$90:$L$92,2,TRUE))</f>
        <v>ІІІ ур</v>
      </c>
    </row>
    <row r="28" spans="2:23" ht="47.25" x14ac:dyDescent="0.25">
      <c r="B28" s="2">
        <v>20</v>
      </c>
      <c r="C28" s="48" t="s">
        <v>69</v>
      </c>
      <c r="D28" s="2">
        <v>3</v>
      </c>
      <c r="E28" s="2">
        <v>2</v>
      </c>
      <c r="F28" s="2">
        <v>3</v>
      </c>
      <c r="G28" s="2">
        <v>2</v>
      </c>
      <c r="H28" s="2">
        <v>3</v>
      </c>
      <c r="I28" s="2">
        <v>3</v>
      </c>
      <c r="J28" s="2">
        <v>3</v>
      </c>
      <c r="K28" s="10">
        <f t="shared" si="0"/>
        <v>19</v>
      </c>
      <c r="L28" s="11">
        <f t="shared" si="1"/>
        <v>2.7142857142857144</v>
      </c>
      <c r="M28" s="14" t="str">
        <f>IF(D28="","",VLOOKUP(L28,$K$90:$L$92,2,TRUE))</f>
        <v>ІІІ ур</v>
      </c>
      <c r="N28" s="2">
        <v>3</v>
      </c>
      <c r="O28" s="2">
        <v>3</v>
      </c>
      <c r="P28" s="2">
        <v>2</v>
      </c>
      <c r="Q28" s="2">
        <v>3</v>
      </c>
      <c r="R28" s="10">
        <f t="shared" si="2"/>
        <v>11</v>
      </c>
      <c r="S28" s="11">
        <f t="shared" si="3"/>
        <v>2.75</v>
      </c>
      <c r="T28" s="14" t="str">
        <f>IF(L28="","",VLOOKUP(S28,$K$90:$L$92,2,TRUE))</f>
        <v>ІІІ ур</v>
      </c>
      <c r="U28" s="8">
        <f t="shared" si="4"/>
        <v>30</v>
      </c>
      <c r="V28" s="9">
        <f t="shared" si="5"/>
        <v>2.7272727272727271</v>
      </c>
      <c r="W28" s="14" t="str">
        <f>IF(O28="","",VLOOKUP(V28,$K$90:$L$92,2,TRUE))</f>
        <v>ІІІ ур</v>
      </c>
    </row>
    <row r="29" spans="2:23" x14ac:dyDescent="0.25">
      <c r="B29" s="29"/>
      <c r="C29" s="29"/>
      <c r="D29" s="26"/>
      <c r="E29" s="27"/>
      <c r="F29" s="27"/>
      <c r="G29" s="27"/>
      <c r="H29" s="27"/>
      <c r="I29" s="27"/>
      <c r="J29" s="27"/>
      <c r="K29" s="28"/>
      <c r="L29" s="2" t="s">
        <v>24</v>
      </c>
      <c r="M29" s="12" t="s">
        <v>1</v>
      </c>
      <c r="N29" s="26"/>
      <c r="O29" s="27"/>
      <c r="P29" s="27"/>
      <c r="Q29" s="27"/>
      <c r="R29" s="28"/>
      <c r="S29" s="2" t="s">
        <v>24</v>
      </c>
      <c r="T29" s="12" t="s">
        <v>1</v>
      </c>
      <c r="U29" s="3"/>
      <c r="V29" s="3"/>
      <c r="W29" s="3"/>
    </row>
    <row r="30" spans="2:23" x14ac:dyDescent="0.25">
      <c r="B30" s="30"/>
      <c r="C30" s="30"/>
      <c r="D30" s="26" t="s">
        <v>16</v>
      </c>
      <c r="E30" s="27"/>
      <c r="F30" s="27"/>
      <c r="G30" s="27"/>
      <c r="H30" s="27"/>
      <c r="I30" s="27"/>
      <c r="J30" s="27"/>
      <c r="K30" s="28"/>
      <c r="L30" s="1">
        <f>COUNTA(C9:C28)</f>
        <v>20</v>
      </c>
      <c r="M30" s="1">
        <v>100</v>
      </c>
      <c r="N30" s="26" t="s">
        <v>16</v>
      </c>
      <c r="O30" s="27"/>
      <c r="P30" s="27"/>
      <c r="Q30" s="27"/>
      <c r="R30" s="28"/>
      <c r="S30" s="1">
        <f>COUNTA(C9:C28)</f>
        <v>20</v>
      </c>
      <c r="T30" s="1">
        <v>100</v>
      </c>
      <c r="U30" s="3"/>
      <c r="V30" s="3"/>
      <c r="W30" s="3"/>
    </row>
    <row r="31" spans="2:23" x14ac:dyDescent="0.25">
      <c r="B31" s="30"/>
      <c r="C31" s="30"/>
      <c r="D31" s="26" t="s">
        <v>18</v>
      </c>
      <c r="E31" s="27"/>
      <c r="F31" s="27"/>
      <c r="G31" s="27"/>
      <c r="H31" s="27"/>
      <c r="I31" s="27"/>
      <c r="J31" s="27"/>
      <c r="K31" s="28"/>
      <c r="L31" s="6">
        <f>COUNTIF(M9:M28,"І ур")</f>
        <v>5</v>
      </c>
      <c r="M31" s="4">
        <f>(L31/L30)*100</f>
        <v>25</v>
      </c>
      <c r="N31" s="26" t="s">
        <v>18</v>
      </c>
      <c r="O31" s="27"/>
      <c r="P31" s="27"/>
      <c r="Q31" s="27"/>
      <c r="R31" s="28"/>
      <c r="S31" s="6">
        <f>COUNTIF(T9:T28,"І ур")</f>
        <v>5</v>
      </c>
      <c r="T31" s="4">
        <f>(S31/S30)*100</f>
        <v>25</v>
      </c>
      <c r="U31" s="3"/>
      <c r="V31" s="3"/>
      <c r="W31" s="3"/>
    </row>
    <row r="32" spans="2:23" x14ac:dyDescent="0.25">
      <c r="B32" s="30"/>
      <c r="C32" s="30"/>
      <c r="D32" s="26" t="s">
        <v>19</v>
      </c>
      <c r="E32" s="27"/>
      <c r="F32" s="27"/>
      <c r="G32" s="27"/>
      <c r="H32" s="27"/>
      <c r="I32" s="27"/>
      <c r="J32" s="27"/>
      <c r="K32" s="28"/>
      <c r="L32" s="6">
        <f>COUNTIF(M9:M28,"ІІ ур")</f>
        <v>4</v>
      </c>
      <c r="M32" s="4">
        <f>(L32/L30)*100</f>
        <v>20</v>
      </c>
      <c r="N32" s="26" t="s">
        <v>19</v>
      </c>
      <c r="O32" s="27"/>
      <c r="P32" s="27"/>
      <c r="Q32" s="27"/>
      <c r="R32" s="28"/>
      <c r="S32" s="6">
        <f>COUNTIF(T9:T28,"ІІ ур")</f>
        <v>4</v>
      </c>
      <c r="T32" s="4">
        <f>(S32/S30)*100</f>
        <v>20</v>
      </c>
      <c r="U32" s="3"/>
      <c r="V32" s="3"/>
      <c r="W32" s="3"/>
    </row>
    <row r="33" spans="2:23" x14ac:dyDescent="0.25">
      <c r="B33" s="30"/>
      <c r="C33" s="30"/>
      <c r="D33" s="26" t="s">
        <v>20</v>
      </c>
      <c r="E33" s="27"/>
      <c r="F33" s="27"/>
      <c r="G33" s="27"/>
      <c r="H33" s="27"/>
      <c r="I33" s="27"/>
      <c r="J33" s="27"/>
      <c r="K33" s="28"/>
      <c r="L33" s="6">
        <f>COUNTIF(M9:M28,"ІІІ ур")</f>
        <v>11</v>
      </c>
      <c r="M33" s="4">
        <f>(L33/L30)*100</f>
        <v>55.000000000000007</v>
      </c>
      <c r="N33" s="26" t="s">
        <v>20</v>
      </c>
      <c r="O33" s="27"/>
      <c r="P33" s="27"/>
      <c r="Q33" s="27"/>
      <c r="R33" s="28"/>
      <c r="S33" s="6">
        <f>COUNTIF(T9:T28,"ІІІ ур")</f>
        <v>11</v>
      </c>
      <c r="T33" s="4">
        <f>(S33/S30)*100</f>
        <v>55.000000000000007</v>
      </c>
      <c r="U33" s="7"/>
      <c r="V33" s="7"/>
      <c r="W33" s="3"/>
    </row>
    <row r="34" spans="2:23" x14ac:dyDescent="0.25">
      <c r="B34" s="30"/>
      <c r="C34" s="30"/>
      <c r="D34" s="26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8"/>
      <c r="V34" s="1" t="s">
        <v>24</v>
      </c>
      <c r="W34" s="1" t="s">
        <v>1</v>
      </c>
    </row>
    <row r="35" spans="2:23" x14ac:dyDescent="0.25">
      <c r="B35" s="30"/>
      <c r="C35" s="30"/>
      <c r="D35" s="33" t="s">
        <v>17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5"/>
      <c r="V35" s="1">
        <f>COUNTA(C9:C28)</f>
        <v>20</v>
      </c>
      <c r="W35" s="1">
        <v>100</v>
      </c>
    </row>
    <row r="36" spans="2:23" x14ac:dyDescent="0.25">
      <c r="B36" s="30"/>
      <c r="C36" s="30"/>
      <c r="D36" s="32" t="s">
        <v>21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6">
        <f>COUNTIF(W9:W28,"І ур")</f>
        <v>5</v>
      </c>
      <c r="W36" s="4">
        <f>(V36/V35)*100</f>
        <v>25</v>
      </c>
    </row>
    <row r="37" spans="2:23" x14ac:dyDescent="0.25">
      <c r="B37" s="30"/>
      <c r="C37" s="30"/>
      <c r="D37" s="32" t="s">
        <v>22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6">
        <f>COUNTIF(W9:W28,"ІІ ур")</f>
        <v>4</v>
      </c>
      <c r="W37" s="4">
        <f>(V37/V35)*100</f>
        <v>20</v>
      </c>
    </row>
    <row r="38" spans="2:23" x14ac:dyDescent="0.25">
      <c r="B38" s="31"/>
      <c r="C38" s="31"/>
      <c r="D38" s="32" t="s">
        <v>23</v>
      </c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6">
        <f>COUNTIF(W9:W28,"ІІІ ур")</f>
        <v>11</v>
      </c>
      <c r="W38" s="4">
        <f>(V38/V35)*100</f>
        <v>55.000000000000007</v>
      </c>
    </row>
    <row r="90" spans="11:12" x14ac:dyDescent="0.25">
      <c r="K90">
        <v>1</v>
      </c>
      <c r="L90" t="s">
        <v>2</v>
      </c>
    </row>
    <row r="91" spans="11:12" x14ac:dyDescent="0.25">
      <c r="K91">
        <v>1.6</v>
      </c>
      <c r="L91" t="s">
        <v>3</v>
      </c>
    </row>
    <row r="92" spans="11:12" x14ac:dyDescent="0.25">
      <c r="K92">
        <v>2.6</v>
      </c>
      <c r="L92" t="s">
        <v>4</v>
      </c>
    </row>
  </sheetData>
  <autoFilter ref="W2:W38"/>
  <mergeCells count="34">
    <mergeCell ref="B29:B38"/>
    <mergeCell ref="C29:C38"/>
    <mergeCell ref="D29:K29"/>
    <mergeCell ref="N33:R33"/>
    <mergeCell ref="D35:U35"/>
    <mergeCell ref="D34:U34"/>
    <mergeCell ref="D36:U36"/>
    <mergeCell ref="D37:U37"/>
    <mergeCell ref="D38:U38"/>
    <mergeCell ref="N29:R29"/>
    <mergeCell ref="D30:K30"/>
    <mergeCell ref="N30:R30"/>
    <mergeCell ref="D31:K31"/>
    <mergeCell ref="A2:X2"/>
    <mergeCell ref="A3:X3"/>
    <mergeCell ref="A4:X4"/>
    <mergeCell ref="B6:W6"/>
    <mergeCell ref="B7:B8"/>
    <mergeCell ref="C7:C8"/>
    <mergeCell ref="D7:J7"/>
    <mergeCell ref="N7:Q7"/>
    <mergeCell ref="U7:U8"/>
    <mergeCell ref="V7:V8"/>
    <mergeCell ref="K7:K8"/>
    <mergeCell ref="L7:L8"/>
    <mergeCell ref="M7:M8"/>
    <mergeCell ref="S7:S8"/>
    <mergeCell ref="T7:T8"/>
    <mergeCell ref="R7:R8"/>
    <mergeCell ref="W7:W8"/>
    <mergeCell ref="D32:K32"/>
    <mergeCell ref="D33:K33"/>
    <mergeCell ref="N31:R31"/>
    <mergeCell ref="N32:R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2024-06-17T07:09:48Z</dcterms:modified>
</cp:coreProperties>
</file>