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 activeTab="2"/>
  </bookViews>
  <sheets>
    <sheet name="от 5-ти старт" sheetId="7" r:id="rId1"/>
    <sheet name="от 5-ти промежуток" sheetId="8" r:id="rId2"/>
    <sheet name="от 5-ти итог" sheetId="9" r:id="rId3"/>
  </sheets>
  <definedNames>
    <definedName name="_xlnm._FilterDatabase" localSheetId="0" hidden="1">'от 5-ти старт'!$K$1:$K$43</definedName>
  </definedNames>
  <calcPr calcId="162913"/>
</workbook>
</file>

<file path=xl/calcChain.xml><?xml version="1.0" encoding="utf-8"?>
<calcChain xmlns="http://schemas.openxmlformats.org/spreadsheetml/2006/main">
  <c r="Z11" i="9" l="1"/>
  <c r="AJ28" i="7" l="1"/>
  <c r="AJ27" i="7"/>
  <c r="AJ26" i="7"/>
  <c r="AK26" i="7" s="1"/>
  <c r="AL26" i="7" s="1"/>
  <c r="AJ25" i="7"/>
  <c r="AJ24" i="7"/>
  <c r="AK24" i="7" s="1"/>
  <c r="AL24" i="7" s="1"/>
  <c r="AJ23" i="7"/>
  <c r="AJ22" i="7"/>
  <c r="AK22" i="7" s="1"/>
  <c r="AL22" i="7" s="1"/>
  <c r="AJ21" i="7"/>
  <c r="AJ20" i="7"/>
  <c r="AK20" i="7" s="1"/>
  <c r="AL20" i="7" s="1"/>
  <c r="AJ19" i="7"/>
  <c r="AJ18" i="7"/>
  <c r="AK18" i="7" s="1"/>
  <c r="AL18" i="7" s="1"/>
  <c r="AJ17" i="7"/>
  <c r="AJ16" i="7"/>
  <c r="AK16" i="7" s="1"/>
  <c r="AL16" i="7" s="1"/>
  <c r="AJ15" i="7"/>
  <c r="AJ14" i="7"/>
  <c r="AK14" i="7" s="1"/>
  <c r="AL14" i="7" s="1"/>
  <c r="AJ13" i="7"/>
  <c r="AJ12" i="7"/>
  <c r="AK12" i="7" s="1"/>
  <c r="AL12" i="7" s="1"/>
  <c r="AJ11" i="7"/>
  <c r="AJ10" i="7"/>
  <c r="AK10" i="7" s="1"/>
  <c r="AL10" i="7" s="1"/>
  <c r="AK28" i="7" l="1"/>
  <c r="AL28" i="7" s="1"/>
  <c r="AK13" i="7"/>
  <c r="AL13" i="7" s="1"/>
  <c r="AK15" i="7"/>
  <c r="AL15" i="7" s="1"/>
  <c r="AK17" i="7"/>
  <c r="AL17" i="7" s="1"/>
  <c r="AK19" i="7"/>
  <c r="AL19" i="7" s="1"/>
  <c r="AK21" i="7"/>
  <c r="AL21" i="7" s="1"/>
  <c r="AK23" i="7"/>
  <c r="AL23" i="7" s="1"/>
  <c r="AK25" i="7"/>
  <c r="AL25" i="7" s="1"/>
  <c r="AK27" i="7"/>
  <c r="AL27" i="7" s="1"/>
  <c r="AK11" i="7"/>
  <c r="AL11" i="7" s="1"/>
  <c r="AL35" i="9"/>
  <c r="AI30" i="9"/>
  <c r="AA30" i="9"/>
  <c r="R30" i="9"/>
  <c r="K30" i="9"/>
  <c r="AG35" i="8"/>
  <c r="AD30" i="8"/>
  <c r="W30" i="8"/>
  <c r="N30" i="8"/>
  <c r="H30" i="8"/>
  <c r="AN35" i="7"/>
  <c r="AK30" i="7"/>
  <c r="AB30" i="7"/>
  <c r="S30" i="7"/>
  <c r="J30" i="7"/>
  <c r="G9" i="8" l="1"/>
  <c r="AI10" i="9" l="1"/>
  <c r="AJ10" i="9" s="1"/>
  <c r="AI11" i="9"/>
  <c r="AJ11" i="9" s="1"/>
  <c r="AI12" i="9"/>
  <c r="AJ12" i="9" s="1"/>
  <c r="AI13" i="9"/>
  <c r="AJ13" i="9" s="1"/>
  <c r="AI14" i="9"/>
  <c r="AJ14" i="9" s="1"/>
  <c r="AI15" i="9"/>
  <c r="AJ15" i="9" s="1"/>
  <c r="AI16" i="9"/>
  <c r="AJ16" i="9" s="1"/>
  <c r="AI17" i="9"/>
  <c r="AJ17" i="9" s="1"/>
  <c r="AI18" i="9"/>
  <c r="AJ18" i="9" s="1"/>
  <c r="AI19" i="9"/>
  <c r="AJ19" i="9" s="1"/>
  <c r="AI20" i="9"/>
  <c r="AJ20" i="9" s="1"/>
  <c r="AI21" i="9"/>
  <c r="AJ21" i="9" s="1"/>
  <c r="AI22" i="9"/>
  <c r="AJ22" i="9" s="1"/>
  <c r="AI23" i="9"/>
  <c r="AJ23" i="9" s="1"/>
  <c r="AI24" i="9"/>
  <c r="AJ24" i="9" s="1"/>
  <c r="AI25" i="9"/>
  <c r="AJ25" i="9" s="1"/>
  <c r="AI26" i="9"/>
  <c r="AJ26" i="9" s="1"/>
  <c r="AI27" i="9"/>
  <c r="AJ27" i="9" s="1"/>
  <c r="AI28" i="9"/>
  <c r="AJ28" i="9" s="1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A10" i="9"/>
  <c r="AB10" i="9" s="1"/>
  <c r="AA11" i="9"/>
  <c r="AB11" i="9" s="1"/>
  <c r="AA12" i="9"/>
  <c r="AB12" i="9" s="1"/>
  <c r="AA13" i="9"/>
  <c r="AB13" i="9" s="1"/>
  <c r="AA14" i="9"/>
  <c r="AB14" i="9" s="1"/>
  <c r="AA15" i="9"/>
  <c r="AB15" i="9" s="1"/>
  <c r="AA16" i="9"/>
  <c r="AB16" i="9" s="1"/>
  <c r="AA17" i="9"/>
  <c r="AB17" i="9" s="1"/>
  <c r="AA18" i="9"/>
  <c r="AB18" i="9" s="1"/>
  <c r="AA19" i="9"/>
  <c r="AB19" i="9" s="1"/>
  <c r="AA20" i="9"/>
  <c r="AB20" i="9" s="1"/>
  <c r="AA21" i="9"/>
  <c r="AB21" i="9" s="1"/>
  <c r="AA22" i="9"/>
  <c r="AB22" i="9" s="1"/>
  <c r="AA23" i="9"/>
  <c r="AB23" i="9" s="1"/>
  <c r="AA24" i="9"/>
  <c r="AB24" i="9" s="1"/>
  <c r="AA25" i="9"/>
  <c r="AB25" i="9" s="1"/>
  <c r="AA26" i="9"/>
  <c r="AB26" i="9" s="1"/>
  <c r="AA27" i="9"/>
  <c r="AB27" i="9" s="1"/>
  <c r="AA28" i="9"/>
  <c r="AB28" i="9" s="1"/>
  <c r="Z10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R10" i="9"/>
  <c r="S10" i="9" s="1"/>
  <c r="R11" i="9"/>
  <c r="S11" i="9" s="1"/>
  <c r="R12" i="9"/>
  <c r="S12" i="9" s="1"/>
  <c r="R13" i="9"/>
  <c r="S13" i="9" s="1"/>
  <c r="R14" i="9"/>
  <c r="S14" i="9" s="1"/>
  <c r="R15" i="9"/>
  <c r="S15" i="9" s="1"/>
  <c r="R16" i="9"/>
  <c r="S16" i="9" s="1"/>
  <c r="R17" i="9"/>
  <c r="S17" i="9" s="1"/>
  <c r="R18" i="9"/>
  <c r="S18" i="9" s="1"/>
  <c r="R19" i="9"/>
  <c r="S19" i="9" s="1"/>
  <c r="R20" i="9"/>
  <c r="S20" i="9" s="1"/>
  <c r="R21" i="9"/>
  <c r="S21" i="9" s="1"/>
  <c r="R22" i="9"/>
  <c r="S22" i="9" s="1"/>
  <c r="R23" i="9"/>
  <c r="S23" i="9" s="1"/>
  <c r="R24" i="9"/>
  <c r="S24" i="9" s="1"/>
  <c r="R25" i="9"/>
  <c r="S25" i="9" s="1"/>
  <c r="R26" i="9"/>
  <c r="S26" i="9" s="1"/>
  <c r="R27" i="9"/>
  <c r="S27" i="9" s="1"/>
  <c r="R28" i="9"/>
  <c r="S28" i="9" s="1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AK28" i="9" s="1"/>
  <c r="AL28" i="9" s="1"/>
  <c r="AM28" i="9" s="1"/>
  <c r="AI9" i="9"/>
  <c r="AJ9" i="9" s="1"/>
  <c r="AH9" i="9"/>
  <c r="AA9" i="9"/>
  <c r="AB9" i="9" s="1"/>
  <c r="Z9" i="9"/>
  <c r="R9" i="9"/>
  <c r="S9" i="9" s="1"/>
  <c r="Q9" i="9"/>
  <c r="K9" i="9"/>
  <c r="J9" i="9"/>
  <c r="AK26" i="9" l="1"/>
  <c r="AL26" i="9" s="1"/>
  <c r="AM26" i="9" s="1"/>
  <c r="AK27" i="9"/>
  <c r="AL27" i="9" s="1"/>
  <c r="AM27" i="9" s="1"/>
  <c r="AK25" i="9"/>
  <c r="AL25" i="9" s="1"/>
  <c r="AM25" i="9" s="1"/>
  <c r="AK24" i="9"/>
  <c r="AL24" i="9" s="1"/>
  <c r="AM24" i="9" s="1"/>
  <c r="AK23" i="9"/>
  <c r="AL23" i="9" s="1"/>
  <c r="AM23" i="9" s="1"/>
  <c r="AK22" i="9"/>
  <c r="AL22" i="9" s="1"/>
  <c r="AM22" i="9" s="1"/>
  <c r="AK21" i="9"/>
  <c r="AL21" i="9" s="1"/>
  <c r="AM21" i="9" s="1"/>
  <c r="AK20" i="9"/>
  <c r="AL20" i="9" s="1"/>
  <c r="AM20" i="9" s="1"/>
  <c r="AK19" i="9"/>
  <c r="AL19" i="9" s="1"/>
  <c r="AM19" i="9" s="1"/>
  <c r="AK18" i="9"/>
  <c r="AL18" i="9" s="1"/>
  <c r="AM18" i="9" s="1"/>
  <c r="AK17" i="9"/>
  <c r="AL17" i="9" s="1"/>
  <c r="AM17" i="9" s="1"/>
  <c r="AK16" i="9"/>
  <c r="AL16" i="9" s="1"/>
  <c r="AM16" i="9" s="1"/>
  <c r="AK15" i="9"/>
  <c r="AL15" i="9" s="1"/>
  <c r="AM15" i="9" s="1"/>
  <c r="AK14" i="9"/>
  <c r="AL14" i="9" s="1"/>
  <c r="AM14" i="9" s="1"/>
  <c r="AK13" i="9"/>
  <c r="AL13" i="9" s="1"/>
  <c r="AM13" i="9" s="1"/>
  <c r="AK12" i="9"/>
  <c r="AL12" i="9" s="1"/>
  <c r="AM12" i="9" s="1"/>
  <c r="AK10" i="9"/>
  <c r="AL10" i="9" s="1"/>
  <c r="AM10" i="9" s="1"/>
  <c r="AK11" i="9"/>
  <c r="AL11" i="9" s="1"/>
  <c r="AM11" i="9" s="1"/>
  <c r="AK9" i="9"/>
  <c r="AL9" i="9" s="1"/>
  <c r="AM9" i="9" s="1"/>
  <c r="AA31" i="9"/>
  <c r="AB31" i="9" s="1"/>
  <c r="AA32" i="9"/>
  <c r="AB32" i="9" s="1"/>
  <c r="AA33" i="9"/>
  <c r="AB33" i="9" s="1"/>
  <c r="R33" i="9"/>
  <c r="S33" i="9" s="1"/>
  <c r="R32" i="9"/>
  <c r="S32" i="9" s="1"/>
  <c r="R31" i="9"/>
  <c r="S31" i="9" s="1"/>
  <c r="AI32" i="9"/>
  <c r="AJ32" i="9" s="1"/>
  <c r="AI31" i="9"/>
  <c r="AJ31" i="9" s="1"/>
  <c r="AI33" i="9"/>
  <c r="AJ33" i="9" s="1"/>
  <c r="L27" i="9"/>
  <c r="L25" i="9"/>
  <c r="L23" i="9"/>
  <c r="L21" i="9"/>
  <c r="L19" i="9"/>
  <c r="L17" i="9"/>
  <c r="L15" i="9"/>
  <c r="L13" i="9"/>
  <c r="L11" i="9"/>
  <c r="L9" i="9"/>
  <c r="L28" i="9"/>
  <c r="L26" i="9"/>
  <c r="L24" i="9"/>
  <c r="L22" i="9"/>
  <c r="L20" i="9"/>
  <c r="L18" i="9"/>
  <c r="L16" i="9"/>
  <c r="L14" i="9"/>
  <c r="L12" i="9"/>
  <c r="L10" i="9"/>
  <c r="AL38" i="9" l="1"/>
  <c r="AM38" i="9" s="1"/>
  <c r="AL37" i="9"/>
  <c r="AM37" i="9" s="1"/>
  <c r="K33" i="9"/>
  <c r="L33" i="9" s="1"/>
  <c r="K32" i="9"/>
  <c r="L32" i="9" s="1"/>
  <c r="K31" i="9"/>
  <c r="L31" i="9" s="1"/>
  <c r="AL36" i="9"/>
  <c r="AM36" i="9" s="1"/>
  <c r="AC10" i="8"/>
  <c r="AD10" i="8" s="1"/>
  <c r="AE10" i="8" s="1"/>
  <c r="AC11" i="8"/>
  <c r="AD11" i="8" s="1"/>
  <c r="AE11" i="8" s="1"/>
  <c r="AC12" i="8"/>
  <c r="AD12" i="8" s="1"/>
  <c r="AE12" i="8" s="1"/>
  <c r="AC13" i="8"/>
  <c r="AD13" i="8" s="1"/>
  <c r="AE13" i="8" s="1"/>
  <c r="AC14" i="8"/>
  <c r="AD14" i="8" s="1"/>
  <c r="AE14" i="8" s="1"/>
  <c r="AC15" i="8"/>
  <c r="AD15" i="8" s="1"/>
  <c r="AE15" i="8" s="1"/>
  <c r="AC16" i="8"/>
  <c r="AD16" i="8" s="1"/>
  <c r="AE16" i="8" s="1"/>
  <c r="AC17" i="8"/>
  <c r="AD17" i="8" s="1"/>
  <c r="AE17" i="8" s="1"/>
  <c r="AC18" i="8"/>
  <c r="AD18" i="8" s="1"/>
  <c r="AE18" i="8" s="1"/>
  <c r="AC19" i="8"/>
  <c r="AD19" i="8" s="1"/>
  <c r="AE19" i="8" s="1"/>
  <c r="AC20" i="8"/>
  <c r="AD20" i="8" s="1"/>
  <c r="AE20" i="8" s="1"/>
  <c r="AC21" i="8"/>
  <c r="AD21" i="8" s="1"/>
  <c r="AE21" i="8" s="1"/>
  <c r="AC22" i="8"/>
  <c r="AD22" i="8" s="1"/>
  <c r="AE22" i="8" s="1"/>
  <c r="AC23" i="8"/>
  <c r="AD23" i="8" s="1"/>
  <c r="AE23" i="8" s="1"/>
  <c r="AC24" i="8"/>
  <c r="AD24" i="8" s="1"/>
  <c r="AE24" i="8" s="1"/>
  <c r="AC25" i="8"/>
  <c r="AD25" i="8" s="1"/>
  <c r="AE25" i="8" s="1"/>
  <c r="AC26" i="8"/>
  <c r="AD26" i="8" s="1"/>
  <c r="AE26" i="8" s="1"/>
  <c r="AC27" i="8"/>
  <c r="AD27" i="8" s="1"/>
  <c r="AE27" i="8" s="1"/>
  <c r="AC28" i="8"/>
  <c r="AD28" i="8" s="1"/>
  <c r="AE28" i="8" s="1"/>
  <c r="V10" i="8"/>
  <c r="W10" i="8" s="1"/>
  <c r="X10" i="8" s="1"/>
  <c r="V11" i="8"/>
  <c r="W11" i="8" s="1"/>
  <c r="X11" i="8" s="1"/>
  <c r="V12" i="8"/>
  <c r="W12" i="8" s="1"/>
  <c r="X12" i="8" s="1"/>
  <c r="V13" i="8"/>
  <c r="W13" i="8" s="1"/>
  <c r="X13" i="8" s="1"/>
  <c r="V14" i="8"/>
  <c r="W14" i="8" s="1"/>
  <c r="X14" i="8" s="1"/>
  <c r="V15" i="8"/>
  <c r="W15" i="8" s="1"/>
  <c r="X15" i="8" s="1"/>
  <c r="V16" i="8"/>
  <c r="W16" i="8" s="1"/>
  <c r="X16" i="8" s="1"/>
  <c r="V17" i="8"/>
  <c r="W17" i="8" s="1"/>
  <c r="X17" i="8" s="1"/>
  <c r="V18" i="8"/>
  <c r="W18" i="8" s="1"/>
  <c r="X18" i="8" s="1"/>
  <c r="V19" i="8"/>
  <c r="W19" i="8" s="1"/>
  <c r="X19" i="8" s="1"/>
  <c r="V20" i="8"/>
  <c r="W20" i="8" s="1"/>
  <c r="V21" i="8"/>
  <c r="W21" i="8" s="1"/>
  <c r="X21" i="8" s="1"/>
  <c r="V22" i="8"/>
  <c r="W22" i="8" s="1"/>
  <c r="X22" i="8" s="1"/>
  <c r="V23" i="8"/>
  <c r="W23" i="8" s="1"/>
  <c r="X23" i="8" s="1"/>
  <c r="V24" i="8"/>
  <c r="W24" i="8" s="1"/>
  <c r="X24" i="8" s="1"/>
  <c r="V25" i="8"/>
  <c r="W25" i="8" s="1"/>
  <c r="X25" i="8" s="1"/>
  <c r="V26" i="8"/>
  <c r="W26" i="8" s="1"/>
  <c r="X26" i="8" s="1"/>
  <c r="V27" i="8"/>
  <c r="W27" i="8" s="1"/>
  <c r="X27" i="8" s="1"/>
  <c r="V28" i="8"/>
  <c r="W28" i="8" s="1"/>
  <c r="X28" i="8" s="1"/>
  <c r="M10" i="8"/>
  <c r="N10" i="8" s="1"/>
  <c r="O10" i="8" s="1"/>
  <c r="M11" i="8"/>
  <c r="N11" i="8" s="1"/>
  <c r="O11" i="8" s="1"/>
  <c r="M12" i="8"/>
  <c r="N12" i="8" s="1"/>
  <c r="O12" i="8" s="1"/>
  <c r="M13" i="8"/>
  <c r="N13" i="8" s="1"/>
  <c r="O13" i="8" s="1"/>
  <c r="M14" i="8"/>
  <c r="N14" i="8" s="1"/>
  <c r="O14" i="8" s="1"/>
  <c r="M15" i="8"/>
  <c r="N15" i="8" s="1"/>
  <c r="O15" i="8" s="1"/>
  <c r="M16" i="8"/>
  <c r="N16" i="8" s="1"/>
  <c r="O16" i="8" s="1"/>
  <c r="M17" i="8"/>
  <c r="N17" i="8" s="1"/>
  <c r="O17" i="8" s="1"/>
  <c r="M18" i="8"/>
  <c r="N18" i="8" s="1"/>
  <c r="O18" i="8" s="1"/>
  <c r="M19" i="8"/>
  <c r="N19" i="8" s="1"/>
  <c r="O19" i="8" s="1"/>
  <c r="M20" i="8"/>
  <c r="N20" i="8" s="1"/>
  <c r="O20" i="8" s="1"/>
  <c r="M21" i="8"/>
  <c r="N21" i="8" s="1"/>
  <c r="O21" i="8" s="1"/>
  <c r="M22" i="8"/>
  <c r="N22" i="8" s="1"/>
  <c r="O22" i="8" s="1"/>
  <c r="M23" i="8"/>
  <c r="N23" i="8" s="1"/>
  <c r="O23" i="8" s="1"/>
  <c r="M24" i="8"/>
  <c r="N24" i="8" s="1"/>
  <c r="O24" i="8" s="1"/>
  <c r="M25" i="8"/>
  <c r="N25" i="8" s="1"/>
  <c r="O25" i="8" s="1"/>
  <c r="M26" i="8"/>
  <c r="N26" i="8" s="1"/>
  <c r="O26" i="8" s="1"/>
  <c r="M27" i="8"/>
  <c r="N27" i="8" s="1"/>
  <c r="M28" i="8"/>
  <c r="N28" i="8" s="1"/>
  <c r="O28" i="8" s="1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AC9" i="8"/>
  <c r="AD9" i="8" s="1"/>
  <c r="AE9" i="8" s="1"/>
  <c r="V9" i="8"/>
  <c r="W9" i="8" s="1"/>
  <c r="X9" i="8" s="1"/>
  <c r="M9" i="8"/>
  <c r="N9" i="8" s="1"/>
  <c r="O9" i="8" s="1"/>
  <c r="AF24" i="8" l="1"/>
  <c r="AG24" i="8" s="1"/>
  <c r="AH24" i="8" s="1"/>
  <c r="AF20" i="8"/>
  <c r="AG20" i="8" s="1"/>
  <c r="AH20" i="8" s="1"/>
  <c r="AF12" i="8"/>
  <c r="AG12" i="8" s="1"/>
  <c r="AH12" i="8" s="1"/>
  <c r="AF23" i="8"/>
  <c r="AG23" i="8" s="1"/>
  <c r="AH23" i="8" s="1"/>
  <c r="AF19" i="8"/>
  <c r="AG19" i="8" s="1"/>
  <c r="AH19" i="8" s="1"/>
  <c r="AF15" i="8"/>
  <c r="AG15" i="8" s="1"/>
  <c r="AH15" i="8" s="1"/>
  <c r="AF22" i="8"/>
  <c r="AG22" i="8" s="1"/>
  <c r="AH22" i="8" s="1"/>
  <c r="AF18" i="8"/>
  <c r="AG18" i="8" s="1"/>
  <c r="AH18" i="8" s="1"/>
  <c r="AF14" i="8"/>
  <c r="AG14" i="8" s="1"/>
  <c r="AH14" i="8" s="1"/>
  <c r="AF10" i="8"/>
  <c r="AG10" i="8" s="1"/>
  <c r="AH10" i="8" s="1"/>
  <c r="AF16" i="8"/>
  <c r="AG16" i="8" s="1"/>
  <c r="AH16" i="8" s="1"/>
  <c r="AF26" i="8"/>
  <c r="AG26" i="8" s="1"/>
  <c r="AH26" i="8" s="1"/>
  <c r="AF27" i="8"/>
  <c r="AG27" i="8" s="1"/>
  <c r="AH27" i="8" s="1"/>
  <c r="AF28" i="8"/>
  <c r="AG28" i="8" s="1"/>
  <c r="AH28" i="8" s="1"/>
  <c r="AF11" i="8"/>
  <c r="AG11" i="8" s="1"/>
  <c r="AH11" i="8" s="1"/>
  <c r="N33" i="8"/>
  <c r="O33" i="8" s="1"/>
  <c r="N32" i="8"/>
  <c r="O32" i="8" s="1"/>
  <c r="N31" i="8"/>
  <c r="O31" i="8" s="1"/>
  <c r="W31" i="8"/>
  <c r="X31" i="8" s="1"/>
  <c r="W32" i="8"/>
  <c r="X32" i="8" s="1"/>
  <c r="W33" i="8"/>
  <c r="X33" i="8" s="1"/>
  <c r="AF25" i="8"/>
  <c r="AG25" i="8" s="1"/>
  <c r="AH25" i="8" s="1"/>
  <c r="AF21" i="8"/>
  <c r="AG21" i="8" s="1"/>
  <c r="AH21" i="8" s="1"/>
  <c r="AF17" i="8"/>
  <c r="AG17" i="8" s="1"/>
  <c r="AH17" i="8" s="1"/>
  <c r="AF13" i="8"/>
  <c r="AG13" i="8" s="1"/>
  <c r="AH13" i="8" s="1"/>
  <c r="AD32" i="8"/>
  <c r="AE32" i="8" s="1"/>
  <c r="AD31" i="8"/>
  <c r="AE31" i="8" s="1"/>
  <c r="AD33" i="8"/>
  <c r="AE33" i="8" s="1"/>
  <c r="H25" i="8"/>
  <c r="I25" i="8" s="1"/>
  <c r="H21" i="8"/>
  <c r="I21" i="8" s="1"/>
  <c r="H17" i="8"/>
  <c r="I17" i="8" s="1"/>
  <c r="H13" i="8"/>
  <c r="I13" i="8" s="1"/>
  <c r="H28" i="8"/>
  <c r="I28" i="8" s="1"/>
  <c r="H24" i="8"/>
  <c r="I24" i="8" s="1"/>
  <c r="H20" i="8"/>
  <c r="I20" i="8" s="1"/>
  <c r="H16" i="8"/>
  <c r="I16" i="8" s="1"/>
  <c r="H12" i="8"/>
  <c r="I12" i="8" s="1"/>
  <c r="H9" i="8"/>
  <c r="I9" i="8" s="1"/>
  <c r="AF9" i="8"/>
  <c r="AG9" i="8" s="1"/>
  <c r="AH9" i="8" s="1"/>
  <c r="H27" i="8"/>
  <c r="I27" i="8" s="1"/>
  <c r="H23" i="8"/>
  <c r="I23" i="8" s="1"/>
  <c r="H19" i="8"/>
  <c r="I19" i="8" s="1"/>
  <c r="H15" i="8"/>
  <c r="I15" i="8" s="1"/>
  <c r="H11" i="8"/>
  <c r="I11" i="8" s="1"/>
  <c r="H26" i="8"/>
  <c r="I26" i="8" s="1"/>
  <c r="H22" i="8"/>
  <c r="I22" i="8" s="1"/>
  <c r="H18" i="8"/>
  <c r="I18" i="8" s="1"/>
  <c r="H14" i="8"/>
  <c r="I14" i="8" s="1"/>
  <c r="H10" i="8"/>
  <c r="I10" i="8" s="1"/>
  <c r="H33" i="8" l="1"/>
  <c r="I33" i="8" s="1"/>
  <c r="H32" i="8"/>
  <c r="I32" i="8" s="1"/>
  <c r="H31" i="8"/>
  <c r="I31" i="8" s="1"/>
  <c r="AG38" i="8"/>
  <c r="AH38" i="8" s="1"/>
  <c r="AG37" i="8"/>
  <c r="AH37" i="8" s="1"/>
  <c r="AG36" i="8"/>
  <c r="AH36" i="8" s="1"/>
  <c r="AJ9" i="7"/>
  <c r="AA10" i="7"/>
  <c r="AB10" i="7" s="1"/>
  <c r="AC10" i="7" s="1"/>
  <c r="AA11" i="7"/>
  <c r="AB11" i="7" s="1"/>
  <c r="AC11" i="7" s="1"/>
  <c r="AA12" i="7"/>
  <c r="AB12" i="7" s="1"/>
  <c r="AC12" i="7" s="1"/>
  <c r="AA13" i="7"/>
  <c r="AB13" i="7" s="1"/>
  <c r="AC13" i="7" s="1"/>
  <c r="AA14" i="7"/>
  <c r="AB14" i="7" s="1"/>
  <c r="AC14" i="7" s="1"/>
  <c r="AA15" i="7"/>
  <c r="AB15" i="7" s="1"/>
  <c r="AC15" i="7" s="1"/>
  <c r="AA16" i="7"/>
  <c r="AB16" i="7" s="1"/>
  <c r="AC16" i="7" s="1"/>
  <c r="AA17" i="7"/>
  <c r="AB17" i="7" s="1"/>
  <c r="AC17" i="7" s="1"/>
  <c r="AA18" i="7"/>
  <c r="AB18" i="7" s="1"/>
  <c r="AC18" i="7" s="1"/>
  <c r="AA19" i="7"/>
  <c r="AB19" i="7" s="1"/>
  <c r="AC19" i="7" s="1"/>
  <c r="AA20" i="7"/>
  <c r="AB20" i="7" s="1"/>
  <c r="AC20" i="7" s="1"/>
  <c r="AA21" i="7"/>
  <c r="AB21" i="7" s="1"/>
  <c r="AC21" i="7" s="1"/>
  <c r="AA22" i="7"/>
  <c r="AB22" i="7" s="1"/>
  <c r="AC22" i="7" s="1"/>
  <c r="AA23" i="7"/>
  <c r="AB23" i="7" s="1"/>
  <c r="AC23" i="7" s="1"/>
  <c r="AA24" i="7"/>
  <c r="AB24" i="7" s="1"/>
  <c r="AC24" i="7" s="1"/>
  <c r="AA25" i="7"/>
  <c r="AB25" i="7" s="1"/>
  <c r="AC25" i="7" s="1"/>
  <c r="AA26" i="7"/>
  <c r="AB26" i="7" s="1"/>
  <c r="AC26" i="7" s="1"/>
  <c r="AA27" i="7"/>
  <c r="AB27" i="7" s="1"/>
  <c r="AC27" i="7" s="1"/>
  <c r="AA28" i="7"/>
  <c r="AB28" i="7" s="1"/>
  <c r="AC28" i="7" s="1"/>
  <c r="AA9" i="7"/>
  <c r="AB9" i="7" s="1"/>
  <c r="AC9" i="7" s="1"/>
  <c r="R10" i="7"/>
  <c r="S10" i="7" s="1"/>
  <c r="T10" i="7" s="1"/>
  <c r="R11" i="7"/>
  <c r="S11" i="7" s="1"/>
  <c r="T11" i="7" s="1"/>
  <c r="R12" i="7"/>
  <c r="S12" i="7" s="1"/>
  <c r="T12" i="7" s="1"/>
  <c r="R13" i="7"/>
  <c r="S13" i="7" s="1"/>
  <c r="T13" i="7" s="1"/>
  <c r="R14" i="7"/>
  <c r="S14" i="7" s="1"/>
  <c r="T14" i="7" s="1"/>
  <c r="R15" i="7"/>
  <c r="S15" i="7" s="1"/>
  <c r="T15" i="7" s="1"/>
  <c r="R16" i="7"/>
  <c r="S16" i="7" s="1"/>
  <c r="T16" i="7" s="1"/>
  <c r="R17" i="7"/>
  <c r="S17" i="7" s="1"/>
  <c r="T17" i="7" s="1"/>
  <c r="R18" i="7"/>
  <c r="S18" i="7" s="1"/>
  <c r="T18" i="7" s="1"/>
  <c r="R19" i="7"/>
  <c r="S19" i="7" s="1"/>
  <c r="T19" i="7" s="1"/>
  <c r="R20" i="7"/>
  <c r="S20" i="7" s="1"/>
  <c r="T20" i="7" s="1"/>
  <c r="R21" i="7"/>
  <c r="S21" i="7" s="1"/>
  <c r="T21" i="7" s="1"/>
  <c r="R22" i="7"/>
  <c r="S22" i="7" s="1"/>
  <c r="T22" i="7" s="1"/>
  <c r="R23" i="7"/>
  <c r="S23" i="7" s="1"/>
  <c r="T23" i="7" s="1"/>
  <c r="R24" i="7"/>
  <c r="S24" i="7" s="1"/>
  <c r="T24" i="7" s="1"/>
  <c r="R25" i="7"/>
  <c r="S25" i="7" s="1"/>
  <c r="T25" i="7" s="1"/>
  <c r="R26" i="7"/>
  <c r="S26" i="7" s="1"/>
  <c r="T26" i="7" s="1"/>
  <c r="R27" i="7"/>
  <c r="S27" i="7" s="1"/>
  <c r="T27" i="7" s="1"/>
  <c r="R28" i="7"/>
  <c r="S28" i="7" s="1"/>
  <c r="T28" i="7" s="1"/>
  <c r="R9" i="7"/>
  <c r="S9" i="7" s="1"/>
  <c r="T9" i="7" s="1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9" i="7"/>
  <c r="AM26" i="7" l="1"/>
  <c r="AN26" i="7" s="1"/>
  <c r="AO26" i="7" s="1"/>
  <c r="AM24" i="7"/>
  <c r="AN24" i="7" s="1"/>
  <c r="AO24" i="7" s="1"/>
  <c r="AM23" i="7"/>
  <c r="AN23" i="7" s="1"/>
  <c r="AO23" i="7" s="1"/>
  <c r="AM22" i="7"/>
  <c r="AN22" i="7" s="1"/>
  <c r="AO22" i="7" s="1"/>
  <c r="AM19" i="7"/>
  <c r="AN19" i="7" s="1"/>
  <c r="AO19" i="7" s="1"/>
  <c r="AM18" i="7"/>
  <c r="AN18" i="7" s="1"/>
  <c r="AO18" i="7" s="1"/>
  <c r="AM16" i="7"/>
  <c r="AN16" i="7" s="1"/>
  <c r="AO16" i="7" s="1"/>
  <c r="AM15" i="7"/>
  <c r="AN15" i="7" s="1"/>
  <c r="AO15" i="7" s="1"/>
  <c r="AM14" i="7"/>
  <c r="AN14" i="7" s="1"/>
  <c r="AO14" i="7" s="1"/>
  <c r="AM10" i="7"/>
  <c r="AN10" i="7" s="1"/>
  <c r="AO10" i="7" s="1"/>
  <c r="AM27" i="7"/>
  <c r="AN27" i="7" s="1"/>
  <c r="AO27" i="7" s="1"/>
  <c r="AM25" i="7"/>
  <c r="AN25" i="7" s="1"/>
  <c r="AO25" i="7" s="1"/>
  <c r="J28" i="7"/>
  <c r="K28" i="7" s="1"/>
  <c r="AM28" i="7"/>
  <c r="AN28" i="7" s="1"/>
  <c r="AO28" i="7" s="1"/>
  <c r="J20" i="7"/>
  <c r="K20" i="7" s="1"/>
  <c r="AM20" i="7"/>
  <c r="AN20" i="7" s="1"/>
  <c r="AO20" i="7" s="1"/>
  <c r="J12" i="7"/>
  <c r="K12" i="7" s="1"/>
  <c r="AM12" i="7"/>
  <c r="AN12" i="7" s="1"/>
  <c r="AO12" i="7" s="1"/>
  <c r="J21" i="7"/>
  <c r="K21" i="7" s="1"/>
  <c r="AM21" i="7"/>
  <c r="AN21" i="7" s="1"/>
  <c r="AO21" i="7" s="1"/>
  <c r="J17" i="7"/>
  <c r="K17" i="7" s="1"/>
  <c r="AM17" i="7"/>
  <c r="AN17" i="7" s="1"/>
  <c r="AO17" i="7" s="1"/>
  <c r="AK9" i="7"/>
  <c r="AL9" i="7" s="1"/>
  <c r="J13" i="7"/>
  <c r="K13" i="7" s="1"/>
  <c r="AM13" i="7"/>
  <c r="AN13" i="7" s="1"/>
  <c r="AO13" i="7" s="1"/>
  <c r="AM11" i="7"/>
  <c r="AN11" i="7" s="1"/>
  <c r="AO11" i="7" s="1"/>
  <c r="S33" i="7"/>
  <c r="T33" i="7" s="1"/>
  <c r="S32" i="7"/>
  <c r="T32" i="7" s="1"/>
  <c r="S31" i="7"/>
  <c r="T31" i="7" s="1"/>
  <c r="J11" i="7"/>
  <c r="K11" i="7" s="1"/>
  <c r="J22" i="7"/>
  <c r="K22" i="7" s="1"/>
  <c r="J14" i="7"/>
  <c r="K14" i="7" s="1"/>
  <c r="J24" i="7"/>
  <c r="K24" i="7" s="1"/>
  <c r="J16" i="7"/>
  <c r="K16" i="7" s="1"/>
  <c r="J27" i="7"/>
  <c r="K27" i="7" s="1"/>
  <c r="J23" i="7"/>
  <c r="K23" i="7" s="1"/>
  <c r="J15" i="7"/>
  <c r="K15" i="7" s="1"/>
  <c r="J26" i="7"/>
  <c r="K26" i="7" s="1"/>
  <c r="J18" i="7"/>
  <c r="K18" i="7" s="1"/>
  <c r="J10" i="7"/>
  <c r="K10" i="7" s="1"/>
  <c r="J25" i="7"/>
  <c r="K25" i="7" s="1"/>
  <c r="J9" i="7"/>
  <c r="K9" i="7" s="1"/>
  <c r="AM9" i="7"/>
  <c r="J19" i="7"/>
  <c r="K19" i="7" s="1"/>
  <c r="AB32" i="7"/>
  <c r="AC32" i="7" s="1"/>
  <c r="AK31" i="7" l="1"/>
  <c r="AL31" i="7" s="1"/>
  <c r="AK32" i="7"/>
  <c r="AL32" i="7" s="1"/>
  <c r="AK33" i="7"/>
  <c r="AL33" i="7" s="1"/>
  <c r="AN9" i="7"/>
  <c r="AO9" i="7" s="1"/>
  <c r="AB31" i="7"/>
  <c r="AC31" i="7" s="1"/>
  <c r="J33" i="7"/>
  <c r="K33" i="7" s="1"/>
  <c r="J32" i="7"/>
  <c r="K32" i="7" s="1"/>
  <c r="J31" i="7"/>
  <c r="K31" i="7" s="1"/>
  <c r="AB33" i="7"/>
  <c r="AC33" i="7" s="1"/>
  <c r="AN38" i="7" l="1"/>
  <c r="AO38" i="7" s="1"/>
  <c r="AN36" i="7"/>
  <c r="AO36" i="7" s="1"/>
  <c r="AN37" i="7"/>
  <c r="AO37" i="7" s="1"/>
</calcChain>
</file>

<file path=xl/sharedStrings.xml><?xml version="1.0" encoding="utf-8"?>
<sst xmlns="http://schemas.openxmlformats.org/spreadsheetml/2006/main" count="296" uniqueCount="110">
  <si>
    <t>№</t>
  </si>
  <si>
    <t>Музыка</t>
  </si>
  <si>
    <t>%</t>
  </si>
  <si>
    <t>І ур</t>
  </si>
  <si>
    <t>ІІ ур</t>
  </si>
  <si>
    <t>ІІІ ур</t>
  </si>
  <si>
    <t xml:space="preserve">Мектепалды топ (5 жастан бастап) қорытынды диагностиканың нәтижелерін  </t>
  </si>
  <si>
    <t xml:space="preserve">Мектепалды топ (5 жастан бастап) аралық диагностиканың нәтижелерін  </t>
  </si>
  <si>
    <t xml:space="preserve">Мектепалды топ (5 жастан бастап) бастапқы диагностиканың нәтижелерін   </t>
  </si>
  <si>
    <t>бақылау парағы</t>
  </si>
  <si>
    <t>«Шығармашылық» білім беру саласы</t>
  </si>
  <si>
    <t>Баланың аты - жөні</t>
  </si>
  <si>
    <t>Жалпы саны</t>
  </si>
  <si>
    <t>Орташа деңгей</t>
  </si>
  <si>
    <t>Біліктер мен  дағдылардың даму деңгейі</t>
  </si>
  <si>
    <t>І деңгей</t>
  </si>
  <si>
    <t>ІІ деңгей</t>
  </si>
  <si>
    <t>ІІІ деңгей</t>
  </si>
  <si>
    <t xml:space="preserve">Б (I деңгей)  </t>
  </si>
  <si>
    <t xml:space="preserve">В (II деңгей) </t>
  </si>
  <si>
    <t>Г (III деңгей)</t>
  </si>
  <si>
    <t>Барлық бала саны</t>
  </si>
  <si>
    <t>А (Барлық бала саны)</t>
  </si>
  <si>
    <t>саны</t>
  </si>
  <si>
    <t>Сурет салу</t>
  </si>
  <si>
    <t>Мүсіндеу</t>
  </si>
  <si>
    <t>Жапсыру</t>
  </si>
  <si>
    <t>5-Т.1 сурет салу техникасын игерген</t>
  </si>
  <si>
    <t>5-Т.2 заттардың үлгі бойынша пішінін, түсін ескере отырып, сурет салады</t>
  </si>
  <si>
    <t>5-Т.3 заттар мен жануарлардың пішінін бейнелейді</t>
  </si>
  <si>
    <t>5-Т.4 мазмұнды композицияның бейнесін салу дағдыларын игерген</t>
  </si>
  <si>
    <t>5-Т.5 қазақ оюларының элементтерін қолданады</t>
  </si>
  <si>
    <t>5-Т.6 мүсіндеуде кескішті қолдана біледі</t>
  </si>
  <si>
    <t>5-Т.7 жануарлардың мүсінін жасаудың әртүрлі тәсілдерін пайдаланады</t>
  </si>
  <si>
    <t>5-Т.8 ертегілер мен қоршаған өмір тақырыптарына мазмұндық композициялар құрастырады</t>
  </si>
  <si>
    <t>5-Т.9 ұжымдық жұмысқа қатысады, тұрмыстық заттарды бейнелеуге қызығушылық танытады</t>
  </si>
  <si>
    <t>5-Т.10 халықтық бұйымдардың желісі бойынша ыдыстарды мүсіндеу дағдыларын игерген</t>
  </si>
  <si>
    <t>5-Т.11 қоршаған әлемнің әсемдігін эмоционалды қабылдайды</t>
  </si>
  <si>
    <t>5-Т.12 қайшыны дұрыс ұстайды және оны пайдалана алады</t>
  </si>
  <si>
    <t>5-Т.13 бірнеше бөліктерден тұратын заттарды орналастырады және желімдейді</t>
  </si>
  <si>
    <t>5-Т.14 қазақ оюларының бөліктерінен, өсімдік және геометриялық пішіндерден өрнектер жасайды, оларды кезектестіріп ретімен желімдейді</t>
  </si>
  <si>
    <t>5-Т.15 ұжымдық жұмыстарды орындауға қатысады</t>
  </si>
  <si>
    <t>5-Т.16панно даярлау туралы ұғымдарға ие, сәндік композицияларды өз ойынша орындайды</t>
  </si>
  <si>
    <t>5-Т.17 бейнелеу өнерінің түрлері: көркем сурет, мүсіндеу, халық өнері туралы түсініктерге ие</t>
  </si>
  <si>
    <t>5-Т.18 әуені бойынша әндерді таниды, олардың мазмұны туралы баяндайды</t>
  </si>
  <si>
    <t>5-Т.19 әнді созып, сөздерін анық айтады, таныс әндерді сүйемелдеумен және сүйемелдеусіз орындайды</t>
  </si>
  <si>
    <t>5-Т.20 әнді бірге бастап, бірге аяқтайды</t>
  </si>
  <si>
    <t>5-Т.21 музыканың сипатына сәйкес қимылдарды музыкалық шығарманың түріне сәйкес өздігінен ауыстыра отырып орындайды</t>
  </si>
  <si>
    <t>5-Т.22 таныс емес музыкамен оның негізгі көңіл-күйін бере отырып, қимылдайды</t>
  </si>
  <si>
    <t>5-Т.23 әндерді, билерді сахналайды</t>
  </si>
  <si>
    <t>5-Т.1 гүлдер, көкөністер, жемістерді шынайы бейнесінен және елестетуі бойынша суреттерін салады</t>
  </si>
  <si>
    <t>5-Т.2 суретті салуда мәнерлеу құралдарын, қазақтың ою-өрнек элементтерін қолданады</t>
  </si>
  <si>
    <t>5-Т.3 сюжетті суреттерді салады</t>
  </si>
  <si>
    <t>5-Т.4 қарапайым үйлесімділікті сақтай отырып, адам мен жануарлардың пішінін мүсіндей біледі</t>
  </si>
  <si>
    <t>5-Т.5 халық ойыншықтары мен керамикалық бұйымдардың желісі бойынша бейнелерді бере біледі</t>
  </si>
  <si>
    <t>5-Т.6 заттармен және элементтермен толықтыра отырып, кейіпкерлер мен композицияларға тән бөлшектерді қолданады</t>
  </si>
  <si>
    <t>5-Т.7 жұмыс тәсілдерін таңдайды және негіздейді</t>
  </si>
  <si>
    <t>5-Т.8 қағаздан симметриялық пішіндерді қия алады</t>
  </si>
  <si>
    <t>5-Т.9 бірнеше бөліктерден өрнек құрастырады</t>
  </si>
  <si>
    <t>5-Т.10 дайын үлгілермен, шаблондармен, трафареттермен жұмыс жасайды</t>
  </si>
  <si>
    <t>5-Т.11 геометриялық элементтерден өрнек құрастырады, заттарды қазақ өрнектерімен безендіреді</t>
  </si>
  <si>
    <t>5-Т.12 еңбек қауіпсіздігі және жеке бас гигиенасы ережесін сақтайды</t>
  </si>
  <si>
    <t>5-Т.13 қарапайым жанрларды ажыратады (күй, өлең, би, марш)</t>
  </si>
  <si>
    <t>5-Т.14 қарапайым музыкалық терминдерді, ән айту дағдыларын игерген</t>
  </si>
  <si>
    <t>5-Т.15 пластикалық, ырғақты, мәнерлі қимылдарды орындайды</t>
  </si>
  <si>
    <t>5-Т.16 балалардың музыкалық аспаптарының дыбысталуын тембрі бойынша ажыратады және оларды атайды, балаларға арналған музыкалық аспаптарда жеке және топтың құрамында ойнай біледі</t>
  </si>
  <si>
    <t>5-Т.1 сурет салуда түрлі техниканы дербес қолданады</t>
  </si>
  <si>
    <t>5-Т.2 күрделі емес ойыншықтардың, жануарлар мен адамдардың суретін салады, сурет салуда адамның қарапайым қимылдарын бере біледі</t>
  </si>
  <si>
    <t>5-Т.3 үшбұрыштар мен алтыбұрыштардың ортасын, бұрыштарын, жиектерін көрсете отырып, сәнді өрнектерді салады</t>
  </si>
  <si>
    <t>5-Т.4 қазақ оюларының элементтерін салады және олармен киімдерді, тұрмыстық заттарды безендіреді</t>
  </si>
  <si>
    <t>5-Т.5 мазмұнды суреттерді салады</t>
  </si>
  <si>
    <t>5-Т.6 ұжымдық жұмыстарды орындайды, өз ойы бойынша сурет салады</t>
  </si>
  <si>
    <t>5-Т.7 мүсіндеудің түрлі техникаларын қолданады</t>
  </si>
  <si>
    <t>5-Т.8 ортақ композиция жасау үшін ұжымдық мүсіндеу дағдыларын меңгерген</t>
  </si>
  <si>
    <t>5-Т.9 түрлі тәсілдерді қолдана отырып, заттардың пішіні мен бөлшектерін бере біледі</t>
  </si>
  <si>
    <t>5-Т.10 сәндік элементтермен заттарды безендіреді</t>
  </si>
  <si>
    <t>5-Т.11 салынған немесе қиялдағы контур бойынша бейнелеуді игерген</t>
  </si>
  <si>
    <t>5-Т.12 ойлауы бойынша күрделі жапсыруларды құрастыра алады</t>
  </si>
  <si>
    <t>5-Т.13 екіге бүктелген симметриялы пішіндегі қағазды қияды</t>
  </si>
  <si>
    <t>5-Т.14 Қазақстанның табиғатын, адамдардың еңбектерін бейнелей отырып, копозицияларды орындайды</t>
  </si>
  <si>
    <t>5-Т.15 еске түсіру бойынша, затқа қарап, пішініне, пропорциясына, көлеміне, назар аудара отырып, заттарды бейнелейді</t>
  </si>
  <si>
    <t>5-Т.16 ойлауы бойынша жұмыс жасай алады.</t>
  </si>
  <si>
    <t>5-Т.17 музыкалық жанрларға тән белгілерді атайды</t>
  </si>
  <si>
    <t>5-Т.18 музыкалық мамандықтарды, атақты композиторлардың есімдерін біледі</t>
  </si>
  <si>
    <t>5-Т.19 жақсы таныс әнді дербес музыкалық сүйемелдеумен және сүйемелдеусіз орындайды</t>
  </si>
  <si>
    <t>5-Т.20 музыканың сипатына сәйкес қозғалады</t>
  </si>
  <si>
    <t>5-Т.21 балаларға арналған аспаптарда ойнаудың қарапайым дағдыларын игерген</t>
  </si>
  <si>
    <t xml:space="preserve">                        Оқу жылы: 2021-2022 ж____________       Топ: 0 "Б"                   Өткізу мерзімі:_10.09.2021 ж__________ </t>
  </si>
  <si>
    <t xml:space="preserve">Оқу жылы: 2021-2022 ____________       Топ: 0 "Б"_____________________     Өткізу мерзімі: 06.01.2022___________ </t>
  </si>
  <si>
    <t xml:space="preserve">Оқу жылы: 2021-2022 ____________       Топ: 0 "Б"_____________________     Өткізу мерзімі: 05.05.2022___________ </t>
  </si>
  <si>
    <t>Айтқайыр Әмина Әділетқызы</t>
  </si>
  <si>
    <t>Аманғали Ернұр  Мырзабайұлы</t>
  </si>
  <si>
    <t>Ахмедияр Мадина Бектасқызы</t>
  </si>
  <si>
    <t>Бимұқанбет Айым Әсетқызы.</t>
  </si>
  <si>
    <t>Бисекеш Маржан Жұмабайқызы</t>
  </si>
  <si>
    <t>Ермуханова Аянат Маратовна</t>
  </si>
  <si>
    <t xml:space="preserve">Жайлыбай Меңдана Айтқалиқызы </t>
  </si>
  <si>
    <t xml:space="preserve">Жұмалы Ырыскелді Аманғосұлы </t>
  </si>
  <si>
    <t>Керей Ақсәнім Ануарқызы</t>
  </si>
  <si>
    <t>Қуандық Әлия Нұрболқызы.</t>
  </si>
  <si>
    <t>Мирхан Нұрислам Бағланұлы</t>
  </si>
  <si>
    <t>Мұса Омар Қуанышбекұлы</t>
  </si>
  <si>
    <t>Ниетулла Нұралы Асқарұлы</t>
  </si>
  <si>
    <t xml:space="preserve">Нұртас Әдемі Ақжолқызы </t>
  </si>
  <si>
    <t xml:space="preserve">Сабырғали  Нұртілек  Мұратұлы </t>
  </si>
  <si>
    <t>Умерғали Әміржан Саламатұлы</t>
  </si>
  <si>
    <t>Амантай Әльфия Еркебұланқызы</t>
  </si>
  <si>
    <t xml:space="preserve">Ғарифуллаев Ислам Ерболатович   </t>
  </si>
  <si>
    <t xml:space="preserve">Жұмабаева Еркеназ Дәулетқызы  </t>
  </si>
  <si>
    <t>Ағыбай  Әлинұр Орынбасарұлы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</si>
</sst>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66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/>
    <xf numFmtId="2" fontId="0" fillId="0" borderId="0" xfId="0" applyNumberFormat="1"/>
    <xf numFmtId="0" fontId="2" fillId="2" borderId="1" xfId="0" applyFont="1" applyFill="1" applyBorder="1"/>
    <xf numFmtId="0" fontId="1" fillId="2" borderId="1" xfId="0" applyFont="1" applyFill="1" applyBorder="1"/>
    <xf numFmtId="0" fontId="2" fillId="3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textRotation="90" wrapText="1"/>
    </xf>
    <xf numFmtId="1" fontId="1" fillId="3" borderId="1" xfId="0" applyNumberFormat="1" applyFont="1" applyFill="1" applyBorder="1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textRotation="90" wrapText="1"/>
    </xf>
    <xf numFmtId="0" fontId="6" fillId="0" borderId="1" xfId="0" applyFont="1" applyBorder="1"/>
    <xf numFmtId="0" fontId="6" fillId="2" borderId="1" xfId="0" applyFont="1" applyFill="1" applyBorder="1"/>
    <xf numFmtId="0" fontId="6" fillId="3" borderId="1" xfId="0" applyFont="1" applyFill="1" applyBorder="1"/>
    <xf numFmtId="0" fontId="5" fillId="4" borderId="1" xfId="0" applyFont="1" applyFill="1" applyBorder="1"/>
    <xf numFmtId="0" fontId="5" fillId="2" borderId="1" xfId="0" applyFont="1" applyFill="1" applyBorder="1"/>
    <xf numFmtId="0" fontId="5" fillId="3" borderId="1" xfId="0" applyFont="1" applyFill="1" applyBorder="1"/>
    <xf numFmtId="0" fontId="6" fillId="0" borderId="0" xfId="0" applyFont="1"/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5" fillId="5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5" xfId="0" applyFont="1" applyFill="1" applyBorder="1" applyAlignment="1">
      <alignment horizontal="center" vertical="center" textRotation="90" wrapText="1"/>
    </xf>
    <xf numFmtId="0" fontId="1" fillId="7" borderId="2" xfId="0" applyFont="1" applyFill="1" applyBorder="1" applyAlignment="1">
      <alignment horizontal="center" vertical="center" textRotation="90" wrapText="1"/>
    </xf>
    <xf numFmtId="0" fontId="1" fillId="7" borderId="5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6" borderId="2" xfId="0" applyFont="1" applyFill="1" applyBorder="1" applyAlignment="1">
      <alignment horizontal="center" vertical="center" textRotation="90" wrapText="1"/>
    </xf>
    <xf numFmtId="0" fontId="5" fillId="6" borderId="5" xfId="0" applyFont="1" applyFill="1" applyBorder="1" applyAlignment="1">
      <alignment horizontal="center" vertical="center" textRotation="90" wrapText="1"/>
    </xf>
    <xf numFmtId="0" fontId="5" fillId="7" borderId="2" xfId="0" applyFont="1" applyFill="1" applyBorder="1" applyAlignment="1">
      <alignment horizontal="center" vertical="center" textRotation="90" wrapText="1"/>
    </xf>
    <xf numFmtId="0" fontId="5" fillId="7" borderId="5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92"/>
  <sheetViews>
    <sheetView topLeftCell="A14" zoomScale="68" zoomScaleNormal="68" workbookViewId="0">
      <selection activeCell="A29" sqref="A29:XFD31"/>
    </sheetView>
  </sheetViews>
  <sheetFormatPr defaultRowHeight="15" x14ac:dyDescent="0.25"/>
  <cols>
    <col min="2" max="2" width="5.42578125" customWidth="1"/>
    <col min="3" max="3" width="20.5703125" customWidth="1"/>
    <col min="4" max="4" width="3.85546875" customWidth="1"/>
    <col min="5" max="5" width="7.5703125" customWidth="1"/>
    <col min="6" max="6" width="5.7109375" customWidth="1"/>
    <col min="7" max="7" width="7.140625" customWidth="1"/>
    <col min="8" max="8" width="6.85546875" customWidth="1"/>
    <col min="9" max="9" width="5.140625" customWidth="1"/>
    <col min="10" max="10" width="5.42578125" customWidth="1"/>
    <col min="11" max="11" width="9.28515625" customWidth="1"/>
    <col min="12" max="12" width="5.28515625" customWidth="1"/>
    <col min="13" max="13" width="6.85546875" customWidth="1"/>
    <col min="14" max="14" width="6.7109375" customWidth="1"/>
    <col min="15" max="15" width="6.140625" customWidth="1"/>
    <col min="16" max="16" width="5.7109375" customWidth="1"/>
    <col min="17" max="17" width="6.85546875" customWidth="1"/>
    <col min="18" max="18" width="4.140625" customWidth="1"/>
    <col min="19" max="19" width="5.140625" customWidth="1"/>
    <col min="20" max="20" width="9.7109375" customWidth="1"/>
    <col min="21" max="21" width="6.28515625" customWidth="1"/>
    <col min="22" max="22" width="6.140625" customWidth="1"/>
    <col min="23" max="23" width="12.42578125" customWidth="1"/>
    <col min="24" max="24" width="7.42578125" customWidth="1"/>
    <col min="25" max="25" width="10.140625" customWidth="1"/>
    <col min="26" max="26" width="8.7109375" customWidth="1"/>
    <col min="27" max="27" width="4.5703125" customWidth="1"/>
    <col min="28" max="28" width="5.42578125" customWidth="1"/>
    <col min="29" max="29" width="11.42578125" customWidth="1"/>
    <col min="30" max="30" width="6.28515625" customWidth="1"/>
    <col min="31" max="31" width="9" customWidth="1"/>
    <col min="32" max="32" width="5.5703125" customWidth="1"/>
    <col min="33" max="34" width="11.85546875" customWidth="1"/>
    <col min="35" max="35" width="9.42578125" customWidth="1"/>
    <col min="36" max="37" width="5.28515625" customWidth="1"/>
    <col min="38" max="38" width="9.7109375" customWidth="1"/>
    <col min="40" max="40" width="9.140625" style="5"/>
  </cols>
  <sheetData>
    <row r="2" spans="1:42" x14ac:dyDescent="0.25">
      <c r="A2" s="49" t="s">
        <v>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</row>
    <row r="3" spans="1:42" x14ac:dyDescent="0.25">
      <c r="A3" s="49" t="s">
        <v>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</row>
    <row r="4" spans="1:42" x14ac:dyDescent="0.25">
      <c r="A4" s="49" t="s">
        <v>87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</row>
    <row r="6" spans="1:42" x14ac:dyDescent="0.25">
      <c r="B6" s="50" t="s">
        <v>10</v>
      </c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0"/>
      <c r="AN6" s="50"/>
      <c r="AO6" s="50"/>
    </row>
    <row r="7" spans="1:42" ht="39.75" customHeight="1" x14ac:dyDescent="0.25">
      <c r="B7" s="52" t="s">
        <v>0</v>
      </c>
      <c r="C7" s="53" t="s">
        <v>11</v>
      </c>
      <c r="D7" s="52" t="s">
        <v>24</v>
      </c>
      <c r="E7" s="52"/>
      <c r="F7" s="52"/>
      <c r="G7" s="52"/>
      <c r="H7" s="52"/>
      <c r="I7" s="35" t="s">
        <v>12</v>
      </c>
      <c r="J7" s="37" t="s">
        <v>13</v>
      </c>
      <c r="K7" s="34" t="s">
        <v>14</v>
      </c>
      <c r="L7" s="54" t="s">
        <v>25</v>
      </c>
      <c r="M7" s="54"/>
      <c r="N7" s="54"/>
      <c r="O7" s="54"/>
      <c r="P7" s="54"/>
      <c r="Q7" s="54"/>
      <c r="R7" s="35" t="s">
        <v>12</v>
      </c>
      <c r="S7" s="37" t="s">
        <v>13</v>
      </c>
      <c r="T7" s="34" t="s">
        <v>14</v>
      </c>
      <c r="U7" s="54" t="s">
        <v>26</v>
      </c>
      <c r="V7" s="54"/>
      <c r="W7" s="54"/>
      <c r="X7" s="54"/>
      <c r="Y7" s="54"/>
      <c r="Z7" s="54"/>
      <c r="AA7" s="35" t="s">
        <v>12</v>
      </c>
      <c r="AB7" s="37" t="s">
        <v>13</v>
      </c>
      <c r="AC7" s="34" t="s">
        <v>14</v>
      </c>
      <c r="AD7" s="54" t="s">
        <v>1</v>
      </c>
      <c r="AE7" s="54"/>
      <c r="AF7" s="54"/>
      <c r="AG7" s="54"/>
      <c r="AH7" s="54"/>
      <c r="AI7" s="54"/>
      <c r="AJ7" s="35" t="s">
        <v>12</v>
      </c>
      <c r="AK7" s="37" t="s">
        <v>13</v>
      </c>
      <c r="AL7" s="34" t="s">
        <v>14</v>
      </c>
      <c r="AM7" s="35" t="s">
        <v>12</v>
      </c>
      <c r="AN7" s="37" t="s">
        <v>13</v>
      </c>
      <c r="AO7" s="34" t="s">
        <v>14</v>
      </c>
    </row>
    <row r="8" spans="1:42" ht="225" customHeight="1" x14ac:dyDescent="0.25">
      <c r="B8" s="52"/>
      <c r="C8" s="52"/>
      <c r="D8" s="14" t="s">
        <v>27</v>
      </c>
      <c r="E8" s="14" t="s">
        <v>28</v>
      </c>
      <c r="F8" s="14" t="s">
        <v>29</v>
      </c>
      <c r="G8" s="14" t="s">
        <v>30</v>
      </c>
      <c r="H8" s="14" t="s">
        <v>31</v>
      </c>
      <c r="I8" s="36"/>
      <c r="J8" s="38"/>
      <c r="K8" s="34"/>
      <c r="L8" s="14" t="s">
        <v>32</v>
      </c>
      <c r="M8" s="14" t="s">
        <v>33</v>
      </c>
      <c r="N8" s="14" t="s">
        <v>34</v>
      </c>
      <c r="O8" s="14" t="s">
        <v>35</v>
      </c>
      <c r="P8" s="14" t="s">
        <v>36</v>
      </c>
      <c r="Q8" s="14" t="s">
        <v>37</v>
      </c>
      <c r="R8" s="36"/>
      <c r="S8" s="38"/>
      <c r="T8" s="34"/>
      <c r="U8" s="14" t="s">
        <v>38</v>
      </c>
      <c r="V8" s="14" t="s">
        <v>39</v>
      </c>
      <c r="W8" s="14" t="s">
        <v>40</v>
      </c>
      <c r="X8" s="14" t="s">
        <v>41</v>
      </c>
      <c r="Y8" s="14" t="s">
        <v>42</v>
      </c>
      <c r="Z8" s="14" t="s">
        <v>43</v>
      </c>
      <c r="AA8" s="36"/>
      <c r="AB8" s="38"/>
      <c r="AC8" s="34"/>
      <c r="AD8" s="14" t="s">
        <v>44</v>
      </c>
      <c r="AE8" s="14" t="s">
        <v>45</v>
      </c>
      <c r="AF8" s="14" t="s">
        <v>46</v>
      </c>
      <c r="AG8" s="14" t="s">
        <v>47</v>
      </c>
      <c r="AH8" s="14" t="s">
        <v>48</v>
      </c>
      <c r="AI8" s="14" t="s">
        <v>49</v>
      </c>
      <c r="AJ8" s="36"/>
      <c r="AK8" s="38"/>
      <c r="AL8" s="34"/>
      <c r="AM8" s="36"/>
      <c r="AN8" s="38"/>
      <c r="AO8" s="34"/>
    </row>
    <row r="9" spans="1:42" x14ac:dyDescent="0.25">
      <c r="B9" s="1">
        <v>1</v>
      </c>
      <c r="C9" s="1" t="s">
        <v>90</v>
      </c>
      <c r="D9" s="1">
        <v>1</v>
      </c>
      <c r="E9" s="1">
        <v>2</v>
      </c>
      <c r="F9" s="1">
        <v>1</v>
      </c>
      <c r="G9" s="1">
        <v>1</v>
      </c>
      <c r="H9" s="1">
        <v>1</v>
      </c>
      <c r="I9" s="6">
        <f>SUM(D9:H9)</f>
        <v>6</v>
      </c>
      <c r="J9" s="8">
        <f>I9/5</f>
        <v>1.2</v>
      </c>
      <c r="K9" s="10" t="str">
        <f>IF(D9="","",VLOOKUP(J9,$J$90:$K$92,2,TRUE))</f>
        <v>І ур</v>
      </c>
      <c r="L9" s="1">
        <v>1</v>
      </c>
      <c r="M9" s="1">
        <v>2</v>
      </c>
      <c r="N9" s="1">
        <v>2</v>
      </c>
      <c r="O9" s="1">
        <v>1</v>
      </c>
      <c r="P9" s="1">
        <v>1</v>
      </c>
      <c r="Q9" s="1">
        <v>1</v>
      </c>
      <c r="R9" s="6">
        <f>SUM(L9:Q9)</f>
        <v>8</v>
      </c>
      <c r="S9" s="8">
        <f>R9/6</f>
        <v>1.3333333333333333</v>
      </c>
      <c r="T9" s="10" t="str">
        <f>IF(L9="","",VLOOKUP(S9,$J$90:$K$92,2,TRUE))</f>
        <v>І ур</v>
      </c>
      <c r="U9" s="1">
        <v>1</v>
      </c>
      <c r="V9" s="1">
        <v>2</v>
      </c>
      <c r="W9" s="1">
        <v>1</v>
      </c>
      <c r="X9" s="1">
        <v>2</v>
      </c>
      <c r="Y9" s="1">
        <v>1</v>
      </c>
      <c r="Z9" s="1">
        <v>1</v>
      </c>
      <c r="AA9" s="6">
        <f>SUM(U9:Z9)</f>
        <v>8</v>
      </c>
      <c r="AB9" s="8">
        <f>AA9/6</f>
        <v>1.3333333333333333</v>
      </c>
      <c r="AC9" s="10" t="str">
        <f>IF(U9="","",VLOOKUP(AB9,$J$90:$K$92,2,TRUE))</f>
        <v>І ур</v>
      </c>
      <c r="AD9" s="1">
        <v>1</v>
      </c>
      <c r="AE9" s="1">
        <v>2</v>
      </c>
      <c r="AF9" s="1">
        <v>1</v>
      </c>
      <c r="AG9" s="1">
        <v>2</v>
      </c>
      <c r="AH9" s="1">
        <v>1</v>
      </c>
      <c r="AI9" s="1">
        <v>1</v>
      </c>
      <c r="AJ9" s="6">
        <f>SUM(AD9:AI9)</f>
        <v>8</v>
      </c>
      <c r="AK9" s="8">
        <f>AJ9/6</f>
        <v>1.3333333333333333</v>
      </c>
      <c r="AL9" s="10" t="str">
        <f>IF(AD9="","",VLOOKUP(AK9,$J$90:$K$92,2,TRUE))</f>
        <v>І ур</v>
      </c>
      <c r="AM9" s="7">
        <f>I9+R9+AA9+AJ9</f>
        <v>30</v>
      </c>
      <c r="AN9" s="15">
        <f>AM9/23</f>
        <v>1.3043478260869565</v>
      </c>
      <c r="AO9" s="10" t="str">
        <f>IF(AF9="","",VLOOKUP(AN9,$J$90:$K$92,2,TRUE))</f>
        <v>І ур</v>
      </c>
    </row>
    <row r="10" spans="1:42" x14ac:dyDescent="0.25">
      <c r="B10" s="1">
        <v>2</v>
      </c>
      <c r="C10" s="1" t="s">
        <v>91</v>
      </c>
      <c r="D10" s="1">
        <v>1</v>
      </c>
      <c r="E10" s="1">
        <v>2</v>
      </c>
      <c r="F10" s="1">
        <v>1</v>
      </c>
      <c r="G10" s="1">
        <v>2</v>
      </c>
      <c r="H10" s="1">
        <v>1</v>
      </c>
      <c r="I10" s="6">
        <f t="shared" ref="I10:I28" si="0">SUM(D10:H10)</f>
        <v>7</v>
      </c>
      <c r="J10" s="8">
        <f t="shared" ref="J10:J28" si="1">I10/5</f>
        <v>1.4</v>
      </c>
      <c r="K10" s="10" t="str">
        <f>IF(D10="","",VLOOKUP(J10,$J$90:$K$92,2,TRUE))</f>
        <v>І ур</v>
      </c>
      <c r="L10" s="1">
        <v>1</v>
      </c>
      <c r="M10" s="1">
        <v>1</v>
      </c>
      <c r="N10" s="1">
        <v>2</v>
      </c>
      <c r="O10" s="1">
        <v>1</v>
      </c>
      <c r="P10" s="1">
        <v>2</v>
      </c>
      <c r="Q10" s="1">
        <v>1</v>
      </c>
      <c r="R10" s="6">
        <f t="shared" ref="R10:R28" si="2">SUM(L10:Q10)</f>
        <v>8</v>
      </c>
      <c r="S10" s="8">
        <f t="shared" ref="S10:S28" si="3">R10/6</f>
        <v>1.3333333333333333</v>
      </c>
      <c r="T10" s="10" t="str">
        <f>IF(L10="","",VLOOKUP(S10,$J$90:$K$92,2,TRUE))</f>
        <v>І ур</v>
      </c>
      <c r="U10" s="1">
        <v>1</v>
      </c>
      <c r="V10" s="1">
        <v>1</v>
      </c>
      <c r="W10" s="1">
        <v>1</v>
      </c>
      <c r="X10" s="1">
        <v>2</v>
      </c>
      <c r="Y10" s="1">
        <v>2</v>
      </c>
      <c r="Z10" s="1">
        <v>1</v>
      </c>
      <c r="AA10" s="6">
        <f t="shared" ref="AA10:AA28" si="4">SUM(U10:Z10)</f>
        <v>8</v>
      </c>
      <c r="AB10" s="8">
        <f t="shared" ref="AB10:AB28" si="5">AA10/6</f>
        <v>1.3333333333333333</v>
      </c>
      <c r="AC10" s="10" t="str">
        <f>IF(U10="","",VLOOKUP(AB10,$J$90:$K$92,2,TRUE))</f>
        <v>І ур</v>
      </c>
      <c r="AD10" s="1">
        <v>1</v>
      </c>
      <c r="AE10" s="1">
        <v>2</v>
      </c>
      <c r="AF10" s="1">
        <v>2</v>
      </c>
      <c r="AG10" s="1">
        <v>1</v>
      </c>
      <c r="AH10" s="1">
        <v>1</v>
      </c>
      <c r="AI10" s="1">
        <v>1</v>
      </c>
      <c r="AJ10" s="6">
        <f t="shared" ref="AJ10:AJ28" si="6">SUM(AD10:AI10)</f>
        <v>8</v>
      </c>
      <c r="AK10" s="8">
        <f t="shared" ref="AK10:AK28" si="7">AJ10/6</f>
        <v>1.3333333333333333</v>
      </c>
      <c r="AL10" s="10" t="str">
        <f>IF(AD10="","",VLOOKUP(AK10,$J$90:$K$92,2,TRUE))</f>
        <v>І ур</v>
      </c>
      <c r="AM10" s="7">
        <f t="shared" ref="AM10:AM28" si="8">I10+R10+AA10+AJ10</f>
        <v>31</v>
      </c>
      <c r="AN10" s="15">
        <f t="shared" ref="AN10:AN28" si="9">AM10/23</f>
        <v>1.3478260869565217</v>
      </c>
      <c r="AO10" s="10" t="str">
        <f>IF(AF10="","",VLOOKUP(AN10,$J$90:$K$92,2,TRUE))</f>
        <v>І ур</v>
      </c>
    </row>
    <row r="11" spans="1:42" x14ac:dyDescent="0.25">
      <c r="B11" s="1">
        <v>3</v>
      </c>
      <c r="C11" s="1" t="s">
        <v>92</v>
      </c>
      <c r="D11" s="1">
        <v>2</v>
      </c>
      <c r="E11" s="1">
        <v>3</v>
      </c>
      <c r="F11" s="1">
        <v>2</v>
      </c>
      <c r="G11" s="1">
        <v>2</v>
      </c>
      <c r="H11" s="1">
        <v>2</v>
      </c>
      <c r="I11" s="6">
        <f t="shared" si="0"/>
        <v>11</v>
      </c>
      <c r="J11" s="8">
        <f t="shared" si="1"/>
        <v>2.2000000000000002</v>
      </c>
      <c r="K11" s="10" t="str">
        <f>IF(D11="","",VLOOKUP(J11,$J$90:$K$92,2,TRUE))</f>
        <v>ІІ ур</v>
      </c>
      <c r="L11" s="1">
        <v>2</v>
      </c>
      <c r="M11" s="1">
        <v>3</v>
      </c>
      <c r="N11" s="1">
        <v>2</v>
      </c>
      <c r="O11" s="1">
        <v>2</v>
      </c>
      <c r="P11" s="1">
        <v>2</v>
      </c>
      <c r="Q11" s="1">
        <v>2</v>
      </c>
      <c r="R11" s="6">
        <f t="shared" si="2"/>
        <v>13</v>
      </c>
      <c r="S11" s="8">
        <f t="shared" si="3"/>
        <v>2.1666666666666665</v>
      </c>
      <c r="T11" s="10" t="str">
        <f>IF(L11="","",VLOOKUP(S11,$J$90:$K$92,2,TRUE))</f>
        <v>ІІ ур</v>
      </c>
      <c r="U11" s="1">
        <v>2</v>
      </c>
      <c r="V11" s="1">
        <v>3</v>
      </c>
      <c r="W11" s="1">
        <v>2</v>
      </c>
      <c r="X11" s="1">
        <v>2</v>
      </c>
      <c r="Y11" s="1">
        <v>3</v>
      </c>
      <c r="Z11" s="1">
        <v>2</v>
      </c>
      <c r="AA11" s="6">
        <f t="shared" si="4"/>
        <v>14</v>
      </c>
      <c r="AB11" s="8">
        <f t="shared" si="5"/>
        <v>2.3333333333333335</v>
      </c>
      <c r="AC11" s="10" t="str">
        <f>IF(U11="","",VLOOKUP(AB11,$J$90:$K$92,2,TRUE))</f>
        <v>ІІ ур</v>
      </c>
      <c r="AD11" s="1">
        <v>2</v>
      </c>
      <c r="AE11" s="1">
        <v>2</v>
      </c>
      <c r="AF11" s="1">
        <v>3</v>
      </c>
      <c r="AG11" s="1">
        <v>2</v>
      </c>
      <c r="AH11" s="1">
        <v>2</v>
      </c>
      <c r="AI11" s="1">
        <v>3</v>
      </c>
      <c r="AJ11" s="6">
        <f t="shared" si="6"/>
        <v>14</v>
      </c>
      <c r="AK11" s="8">
        <f t="shared" si="7"/>
        <v>2.3333333333333335</v>
      </c>
      <c r="AL11" s="10" t="str">
        <f>IF(AD11="","",VLOOKUP(AK11,$J$90:$K$92,2,TRUE))</f>
        <v>ІІ ур</v>
      </c>
      <c r="AM11" s="7">
        <f t="shared" si="8"/>
        <v>52</v>
      </c>
      <c r="AN11" s="15">
        <f t="shared" si="9"/>
        <v>2.2608695652173911</v>
      </c>
      <c r="AO11" s="10" t="str">
        <f>IF(AF11="","",VLOOKUP(AN11,$J$90:$K$92,2,TRUE))</f>
        <v>ІІ ур</v>
      </c>
    </row>
    <row r="12" spans="1:42" x14ac:dyDescent="0.25">
      <c r="B12" s="1">
        <v>4</v>
      </c>
      <c r="C12" s="1" t="s">
        <v>93</v>
      </c>
      <c r="D12" s="1">
        <v>2</v>
      </c>
      <c r="E12" s="1">
        <v>1</v>
      </c>
      <c r="F12" s="1">
        <v>1</v>
      </c>
      <c r="G12" s="1">
        <v>1</v>
      </c>
      <c r="H12" s="1">
        <v>2</v>
      </c>
      <c r="I12" s="6">
        <f t="shared" si="0"/>
        <v>7</v>
      </c>
      <c r="J12" s="8">
        <f t="shared" si="1"/>
        <v>1.4</v>
      </c>
      <c r="K12" s="10" t="str">
        <f>IF(D12="","",VLOOKUP(J12,$J$90:$K$92,2,TRUE))</f>
        <v>І ур</v>
      </c>
      <c r="L12" s="1">
        <v>2</v>
      </c>
      <c r="M12" s="1">
        <v>1</v>
      </c>
      <c r="N12" s="1">
        <v>1</v>
      </c>
      <c r="O12" s="1">
        <v>1</v>
      </c>
      <c r="P12" s="1">
        <v>2</v>
      </c>
      <c r="Q12" s="1">
        <v>1</v>
      </c>
      <c r="R12" s="6">
        <f t="shared" si="2"/>
        <v>8</v>
      </c>
      <c r="S12" s="8">
        <f t="shared" si="3"/>
        <v>1.3333333333333333</v>
      </c>
      <c r="T12" s="10" t="str">
        <f>IF(L12="","",VLOOKUP(S12,$J$90:$K$92,2,TRUE))</f>
        <v>І ур</v>
      </c>
      <c r="U12" s="1">
        <v>1</v>
      </c>
      <c r="V12" s="1">
        <v>2</v>
      </c>
      <c r="W12" s="1">
        <v>1</v>
      </c>
      <c r="X12" s="1">
        <v>1</v>
      </c>
      <c r="Y12" s="1">
        <v>2</v>
      </c>
      <c r="Z12" s="1">
        <v>1</v>
      </c>
      <c r="AA12" s="6">
        <f t="shared" si="4"/>
        <v>8</v>
      </c>
      <c r="AB12" s="8">
        <f t="shared" si="5"/>
        <v>1.3333333333333333</v>
      </c>
      <c r="AC12" s="10" t="str">
        <f>IF(U12="","",VLOOKUP(AB12,$J$90:$K$92,2,TRUE))</f>
        <v>І ур</v>
      </c>
      <c r="AD12" s="1">
        <v>2</v>
      </c>
      <c r="AE12" s="1">
        <v>1</v>
      </c>
      <c r="AF12" s="1">
        <v>1</v>
      </c>
      <c r="AG12" s="1">
        <v>2</v>
      </c>
      <c r="AH12" s="1">
        <v>1</v>
      </c>
      <c r="AI12" s="1">
        <v>2</v>
      </c>
      <c r="AJ12" s="6">
        <f t="shared" si="6"/>
        <v>9</v>
      </c>
      <c r="AK12" s="8">
        <f t="shared" si="7"/>
        <v>1.5</v>
      </c>
      <c r="AL12" s="10" t="str">
        <f>IF(AD12="","",VLOOKUP(AK12,$J$90:$K$92,2,TRUE))</f>
        <v>І ур</v>
      </c>
      <c r="AM12" s="7">
        <f t="shared" si="8"/>
        <v>32</v>
      </c>
      <c r="AN12" s="15">
        <f t="shared" si="9"/>
        <v>1.3913043478260869</v>
      </c>
      <c r="AO12" s="10" t="str">
        <f>IF(AF12="","",VLOOKUP(AN12,$J$90:$K$92,2,TRUE))</f>
        <v>І ур</v>
      </c>
    </row>
    <row r="13" spans="1:42" x14ac:dyDescent="0.25">
      <c r="B13" s="1">
        <v>5</v>
      </c>
      <c r="C13" s="1" t="s">
        <v>94</v>
      </c>
      <c r="D13" s="1">
        <v>1</v>
      </c>
      <c r="E13" s="1">
        <v>2</v>
      </c>
      <c r="F13" s="1">
        <v>1</v>
      </c>
      <c r="G13" s="1">
        <v>1</v>
      </c>
      <c r="H13" s="1">
        <v>1</v>
      </c>
      <c r="I13" s="6">
        <f t="shared" si="0"/>
        <v>6</v>
      </c>
      <c r="J13" s="8">
        <f t="shared" si="1"/>
        <v>1.2</v>
      </c>
      <c r="K13" s="10" t="str">
        <f>IF(D13="","",VLOOKUP(J13,$J$90:$K$92,2,TRUE))</f>
        <v>І ур</v>
      </c>
      <c r="L13" s="1">
        <v>1</v>
      </c>
      <c r="M13" s="1">
        <v>2</v>
      </c>
      <c r="N13" s="1">
        <v>1</v>
      </c>
      <c r="O13" s="1">
        <v>2</v>
      </c>
      <c r="P13" s="1">
        <v>1</v>
      </c>
      <c r="Q13" s="1">
        <v>1</v>
      </c>
      <c r="R13" s="6">
        <f t="shared" si="2"/>
        <v>8</v>
      </c>
      <c r="S13" s="8">
        <f t="shared" si="3"/>
        <v>1.3333333333333333</v>
      </c>
      <c r="T13" s="10" t="str">
        <f>IF(L13="","",VLOOKUP(S13,$J$90:$K$92,2,TRUE))</f>
        <v>І ур</v>
      </c>
      <c r="U13" s="1">
        <v>1</v>
      </c>
      <c r="V13" s="1">
        <v>2</v>
      </c>
      <c r="W13" s="1">
        <v>1</v>
      </c>
      <c r="X13" s="1">
        <v>2</v>
      </c>
      <c r="Y13" s="1">
        <v>1</v>
      </c>
      <c r="Z13" s="1">
        <v>1</v>
      </c>
      <c r="AA13" s="6">
        <f t="shared" si="4"/>
        <v>8</v>
      </c>
      <c r="AB13" s="8">
        <f t="shared" si="5"/>
        <v>1.3333333333333333</v>
      </c>
      <c r="AC13" s="10" t="str">
        <f>IF(U13="","",VLOOKUP(AB13,$J$90:$K$92,2,TRUE))</f>
        <v>І ур</v>
      </c>
      <c r="AD13" s="1">
        <v>2</v>
      </c>
      <c r="AE13" s="1">
        <v>1</v>
      </c>
      <c r="AF13" s="1">
        <v>1</v>
      </c>
      <c r="AG13" s="1">
        <v>2</v>
      </c>
      <c r="AH13" s="1">
        <v>1</v>
      </c>
      <c r="AI13" s="1">
        <v>1</v>
      </c>
      <c r="AJ13" s="6">
        <f t="shared" si="6"/>
        <v>8</v>
      </c>
      <c r="AK13" s="8">
        <f t="shared" si="7"/>
        <v>1.3333333333333333</v>
      </c>
      <c r="AL13" s="10" t="str">
        <f>IF(AD13="","",VLOOKUP(AK13,$J$90:$K$92,2,TRUE))</f>
        <v>І ур</v>
      </c>
      <c r="AM13" s="7">
        <f t="shared" si="8"/>
        <v>30</v>
      </c>
      <c r="AN13" s="15">
        <f t="shared" si="9"/>
        <v>1.3043478260869565</v>
      </c>
      <c r="AO13" s="10" t="str">
        <f>IF(AF13="","",VLOOKUP(AN13,$J$90:$K$92,2,TRUE))</f>
        <v>І ур</v>
      </c>
    </row>
    <row r="14" spans="1:42" x14ac:dyDescent="0.25">
      <c r="B14" s="1">
        <v>6</v>
      </c>
      <c r="C14" s="1" t="s">
        <v>95</v>
      </c>
      <c r="D14" s="1">
        <v>1</v>
      </c>
      <c r="E14" s="1">
        <v>2</v>
      </c>
      <c r="F14" s="1">
        <v>1</v>
      </c>
      <c r="G14" s="1">
        <v>1</v>
      </c>
      <c r="H14" s="1">
        <v>1</v>
      </c>
      <c r="I14" s="6">
        <f t="shared" si="0"/>
        <v>6</v>
      </c>
      <c r="J14" s="8">
        <f t="shared" si="1"/>
        <v>1.2</v>
      </c>
      <c r="K14" s="10" t="str">
        <f>IF(D14="","",VLOOKUP(J14,$J$90:$K$92,2,TRUE))</f>
        <v>І ур</v>
      </c>
      <c r="L14" s="1">
        <v>2</v>
      </c>
      <c r="M14" s="1">
        <v>1</v>
      </c>
      <c r="N14" s="1">
        <v>1</v>
      </c>
      <c r="O14" s="1">
        <v>1</v>
      </c>
      <c r="P14" s="1">
        <v>2</v>
      </c>
      <c r="Q14" s="1">
        <v>1</v>
      </c>
      <c r="R14" s="6">
        <f t="shared" si="2"/>
        <v>8</v>
      </c>
      <c r="S14" s="8">
        <f t="shared" si="3"/>
        <v>1.3333333333333333</v>
      </c>
      <c r="T14" s="10" t="str">
        <f>IF(L14="","",VLOOKUP(S14,$J$90:$K$92,2,TRUE))</f>
        <v>І ур</v>
      </c>
      <c r="U14" s="1">
        <v>1</v>
      </c>
      <c r="V14" s="1">
        <v>2</v>
      </c>
      <c r="W14" s="1">
        <v>1</v>
      </c>
      <c r="X14" s="1">
        <v>1</v>
      </c>
      <c r="Y14" s="1">
        <v>1</v>
      </c>
      <c r="Z14" s="1">
        <v>2</v>
      </c>
      <c r="AA14" s="6">
        <f t="shared" si="4"/>
        <v>8</v>
      </c>
      <c r="AB14" s="8">
        <f t="shared" si="5"/>
        <v>1.3333333333333333</v>
      </c>
      <c r="AC14" s="10" t="str">
        <f>IF(U14="","",VLOOKUP(AB14,$J$90:$K$92,2,TRUE))</f>
        <v>І ур</v>
      </c>
      <c r="AD14" s="1">
        <v>1</v>
      </c>
      <c r="AE14" s="1">
        <v>2</v>
      </c>
      <c r="AF14" s="1">
        <v>1</v>
      </c>
      <c r="AG14" s="1">
        <v>1</v>
      </c>
      <c r="AH14" s="1">
        <v>1</v>
      </c>
      <c r="AI14" s="1">
        <v>1</v>
      </c>
      <c r="AJ14" s="6">
        <f t="shared" si="6"/>
        <v>7</v>
      </c>
      <c r="AK14" s="8">
        <f t="shared" si="7"/>
        <v>1.1666666666666667</v>
      </c>
      <c r="AL14" s="10" t="str">
        <f>IF(AD14="","",VLOOKUP(AK14,$J$90:$K$92,2,TRUE))</f>
        <v>І ур</v>
      </c>
      <c r="AM14" s="7">
        <f t="shared" si="8"/>
        <v>29</v>
      </c>
      <c r="AN14" s="15">
        <f t="shared" si="9"/>
        <v>1.2608695652173914</v>
      </c>
      <c r="AO14" s="10" t="str">
        <f>IF(AF14="","",VLOOKUP(AN14,$J$90:$K$92,2,TRUE))</f>
        <v>І ур</v>
      </c>
    </row>
    <row r="15" spans="1:42" x14ac:dyDescent="0.25">
      <c r="B15" s="1">
        <v>7</v>
      </c>
      <c r="C15" s="1" t="s">
        <v>96</v>
      </c>
      <c r="D15" s="1">
        <v>3</v>
      </c>
      <c r="E15" s="1">
        <v>2</v>
      </c>
      <c r="F15" s="1">
        <v>2</v>
      </c>
      <c r="G15" s="1">
        <v>3</v>
      </c>
      <c r="H15" s="1">
        <v>3</v>
      </c>
      <c r="I15" s="6">
        <f t="shared" si="0"/>
        <v>13</v>
      </c>
      <c r="J15" s="8">
        <f t="shared" si="1"/>
        <v>2.6</v>
      </c>
      <c r="K15" s="10" t="str">
        <f>IF(D15="","",VLOOKUP(J15,$J$90:$K$92,2,TRUE))</f>
        <v>ІІІ ур</v>
      </c>
      <c r="L15" s="1">
        <v>3</v>
      </c>
      <c r="M15" s="1">
        <v>2</v>
      </c>
      <c r="N15" s="1">
        <v>3</v>
      </c>
      <c r="O15" s="1">
        <v>2</v>
      </c>
      <c r="P15" s="1">
        <v>3</v>
      </c>
      <c r="Q15" s="1">
        <v>3</v>
      </c>
      <c r="R15" s="6">
        <f t="shared" si="2"/>
        <v>16</v>
      </c>
      <c r="S15" s="8">
        <f t="shared" si="3"/>
        <v>2.6666666666666665</v>
      </c>
      <c r="T15" s="10" t="str">
        <f>IF(L15="","",VLOOKUP(S15,$J$90:$K$92,2,TRUE))</f>
        <v>ІІІ ур</v>
      </c>
      <c r="U15" s="1">
        <v>3</v>
      </c>
      <c r="V15" s="1">
        <v>2</v>
      </c>
      <c r="W15" s="1">
        <v>3</v>
      </c>
      <c r="X15" s="1">
        <v>2</v>
      </c>
      <c r="Y15" s="1">
        <v>3</v>
      </c>
      <c r="Z15" s="1">
        <v>3</v>
      </c>
      <c r="AA15" s="6">
        <f t="shared" si="4"/>
        <v>16</v>
      </c>
      <c r="AB15" s="8">
        <f t="shared" si="5"/>
        <v>2.6666666666666665</v>
      </c>
      <c r="AC15" s="10" t="str">
        <f>IF(U15="","",VLOOKUP(AB15,$J$90:$K$92,2,TRUE))</f>
        <v>ІІІ ур</v>
      </c>
      <c r="AD15" s="1">
        <v>3</v>
      </c>
      <c r="AE15" s="1">
        <v>2</v>
      </c>
      <c r="AF15" s="1">
        <v>3</v>
      </c>
      <c r="AG15" s="1">
        <v>2</v>
      </c>
      <c r="AH15" s="1">
        <v>3</v>
      </c>
      <c r="AI15" s="1">
        <v>3</v>
      </c>
      <c r="AJ15" s="6">
        <f t="shared" si="6"/>
        <v>16</v>
      </c>
      <c r="AK15" s="8">
        <f t="shared" si="7"/>
        <v>2.6666666666666665</v>
      </c>
      <c r="AL15" s="10" t="str">
        <f>IF(AD15="","",VLOOKUP(AK15,$J$90:$K$92,2,TRUE))</f>
        <v>ІІІ ур</v>
      </c>
      <c r="AM15" s="7">
        <f t="shared" si="8"/>
        <v>61</v>
      </c>
      <c r="AN15" s="15">
        <f t="shared" si="9"/>
        <v>2.652173913043478</v>
      </c>
      <c r="AO15" s="10" t="str">
        <f>IF(AF15="","",VLOOKUP(AN15,$J$90:$K$92,2,TRUE))</f>
        <v>ІІІ ур</v>
      </c>
    </row>
    <row r="16" spans="1:42" x14ac:dyDescent="0.25">
      <c r="B16" s="1">
        <v>8</v>
      </c>
      <c r="C16" s="1" t="s">
        <v>97</v>
      </c>
      <c r="D16" s="1">
        <v>1</v>
      </c>
      <c r="E16" s="1">
        <v>2</v>
      </c>
      <c r="F16" s="1">
        <v>1</v>
      </c>
      <c r="G16" s="1">
        <v>1</v>
      </c>
      <c r="H16" s="1">
        <v>1</v>
      </c>
      <c r="I16" s="6">
        <f t="shared" si="0"/>
        <v>6</v>
      </c>
      <c r="J16" s="8">
        <f t="shared" si="1"/>
        <v>1.2</v>
      </c>
      <c r="K16" s="10" t="str">
        <f>IF(D16="","",VLOOKUP(J16,$J$90:$K$92,2,TRUE))</f>
        <v>І ур</v>
      </c>
      <c r="L16" s="1">
        <v>2</v>
      </c>
      <c r="M16" s="1">
        <v>1</v>
      </c>
      <c r="N16" s="1">
        <v>1</v>
      </c>
      <c r="O16" s="1">
        <v>2</v>
      </c>
      <c r="P16" s="1">
        <v>2</v>
      </c>
      <c r="Q16" s="1">
        <v>1</v>
      </c>
      <c r="R16" s="6">
        <f t="shared" si="2"/>
        <v>9</v>
      </c>
      <c r="S16" s="8">
        <f t="shared" si="3"/>
        <v>1.5</v>
      </c>
      <c r="T16" s="10" t="str">
        <f>IF(L16="","",VLOOKUP(S16,$J$90:$K$92,2,TRUE))</f>
        <v>І ур</v>
      </c>
      <c r="U16" s="1">
        <v>1</v>
      </c>
      <c r="V16" s="1">
        <v>2</v>
      </c>
      <c r="W16" s="1">
        <v>1</v>
      </c>
      <c r="X16" s="1">
        <v>2</v>
      </c>
      <c r="Y16" s="1">
        <v>2</v>
      </c>
      <c r="Z16" s="1">
        <v>1</v>
      </c>
      <c r="AA16" s="6">
        <f t="shared" si="4"/>
        <v>9</v>
      </c>
      <c r="AB16" s="8">
        <f t="shared" si="5"/>
        <v>1.5</v>
      </c>
      <c r="AC16" s="10" t="str">
        <f>IF(U16="","",VLOOKUP(AB16,$J$90:$K$92,2,TRUE))</f>
        <v>І ур</v>
      </c>
      <c r="AD16" s="1">
        <v>1</v>
      </c>
      <c r="AE16" s="1">
        <v>2</v>
      </c>
      <c r="AF16" s="1">
        <v>1</v>
      </c>
      <c r="AG16" s="1">
        <v>1</v>
      </c>
      <c r="AH16" s="1">
        <v>2</v>
      </c>
      <c r="AI16" s="1">
        <v>1</v>
      </c>
      <c r="AJ16" s="6">
        <f t="shared" si="6"/>
        <v>8</v>
      </c>
      <c r="AK16" s="8">
        <f t="shared" si="7"/>
        <v>1.3333333333333333</v>
      </c>
      <c r="AL16" s="10" t="str">
        <f>IF(AD16="","",VLOOKUP(AK16,$J$90:$K$92,2,TRUE))</f>
        <v>І ур</v>
      </c>
      <c r="AM16" s="7">
        <f t="shared" si="8"/>
        <v>32</v>
      </c>
      <c r="AN16" s="15">
        <f t="shared" si="9"/>
        <v>1.3913043478260869</v>
      </c>
      <c r="AO16" s="10" t="str">
        <f>IF(AF16="","",VLOOKUP(AN16,$J$90:$K$92,2,TRUE))</f>
        <v>І ур</v>
      </c>
    </row>
    <row r="17" spans="2:41" x14ac:dyDescent="0.25">
      <c r="B17" s="1">
        <v>9</v>
      </c>
      <c r="C17" s="1" t="s">
        <v>98</v>
      </c>
      <c r="D17" s="1">
        <v>1</v>
      </c>
      <c r="E17" s="1">
        <v>2</v>
      </c>
      <c r="F17" s="1">
        <v>1</v>
      </c>
      <c r="G17" s="1">
        <v>1</v>
      </c>
      <c r="H17" s="1">
        <v>2</v>
      </c>
      <c r="I17" s="6">
        <f t="shared" si="0"/>
        <v>7</v>
      </c>
      <c r="J17" s="8">
        <f t="shared" si="1"/>
        <v>1.4</v>
      </c>
      <c r="K17" s="10" t="str">
        <f>IF(D17="","",VLOOKUP(J17,$J$90:$K$92,2,TRUE))</f>
        <v>І ур</v>
      </c>
      <c r="L17" s="1">
        <v>1</v>
      </c>
      <c r="M17" s="1">
        <v>2</v>
      </c>
      <c r="N17" s="1">
        <v>1</v>
      </c>
      <c r="O17" s="1">
        <v>2</v>
      </c>
      <c r="P17" s="1">
        <v>1</v>
      </c>
      <c r="Q17" s="1">
        <v>1</v>
      </c>
      <c r="R17" s="6">
        <f t="shared" si="2"/>
        <v>8</v>
      </c>
      <c r="S17" s="8">
        <f t="shared" si="3"/>
        <v>1.3333333333333333</v>
      </c>
      <c r="T17" s="10" t="str">
        <f>IF(L17="","",VLOOKUP(S17,$J$90:$K$92,2,TRUE))</f>
        <v>І ур</v>
      </c>
      <c r="U17" s="1">
        <v>1</v>
      </c>
      <c r="V17" s="1">
        <v>1</v>
      </c>
      <c r="W17" s="1">
        <v>1</v>
      </c>
      <c r="X17" s="1">
        <v>2</v>
      </c>
      <c r="Y17" s="1">
        <v>1</v>
      </c>
      <c r="Z17" s="1">
        <v>2</v>
      </c>
      <c r="AA17" s="6">
        <f t="shared" si="4"/>
        <v>8</v>
      </c>
      <c r="AB17" s="8">
        <f t="shared" si="5"/>
        <v>1.3333333333333333</v>
      </c>
      <c r="AC17" s="10" t="str">
        <f>IF(U17="","",VLOOKUP(AB17,$J$90:$K$92,2,TRUE))</f>
        <v>І ур</v>
      </c>
      <c r="AD17" s="1">
        <v>2</v>
      </c>
      <c r="AE17" s="1">
        <v>1</v>
      </c>
      <c r="AF17" s="1">
        <v>1</v>
      </c>
      <c r="AG17" s="1">
        <v>1</v>
      </c>
      <c r="AH17" s="1">
        <v>2</v>
      </c>
      <c r="AI17" s="1">
        <v>1</v>
      </c>
      <c r="AJ17" s="6">
        <f t="shared" si="6"/>
        <v>8</v>
      </c>
      <c r="AK17" s="8">
        <f t="shared" si="7"/>
        <v>1.3333333333333333</v>
      </c>
      <c r="AL17" s="10" t="str">
        <f>IF(AD17="","",VLOOKUP(AK17,$J$90:$K$92,2,TRUE))</f>
        <v>І ур</v>
      </c>
      <c r="AM17" s="7">
        <f t="shared" si="8"/>
        <v>31</v>
      </c>
      <c r="AN17" s="15">
        <f t="shared" si="9"/>
        <v>1.3478260869565217</v>
      </c>
      <c r="AO17" s="10" t="str">
        <f>IF(AF17="","",VLOOKUP(AN17,$J$90:$K$92,2,TRUE))</f>
        <v>І ур</v>
      </c>
    </row>
    <row r="18" spans="2:41" x14ac:dyDescent="0.25">
      <c r="B18" s="1">
        <v>10</v>
      </c>
      <c r="C18" s="1" t="s">
        <v>99</v>
      </c>
      <c r="D18" s="1">
        <v>2</v>
      </c>
      <c r="E18" s="1">
        <v>2</v>
      </c>
      <c r="F18" s="1">
        <v>1</v>
      </c>
      <c r="G18" s="1">
        <v>2</v>
      </c>
      <c r="H18" s="1">
        <v>2</v>
      </c>
      <c r="I18" s="6">
        <f t="shared" si="0"/>
        <v>9</v>
      </c>
      <c r="J18" s="8">
        <f t="shared" si="1"/>
        <v>1.8</v>
      </c>
      <c r="K18" s="10" t="str">
        <f>IF(D18="","",VLOOKUP(J18,$J$90:$K$92,2,TRUE))</f>
        <v>ІІ ур</v>
      </c>
      <c r="L18" s="1">
        <v>2</v>
      </c>
      <c r="M18" s="1">
        <v>1</v>
      </c>
      <c r="N18" s="1">
        <v>2</v>
      </c>
      <c r="O18" s="1">
        <v>2</v>
      </c>
      <c r="P18" s="1">
        <v>1</v>
      </c>
      <c r="Q18" s="1">
        <v>2</v>
      </c>
      <c r="R18" s="6">
        <f t="shared" si="2"/>
        <v>10</v>
      </c>
      <c r="S18" s="8">
        <f t="shared" si="3"/>
        <v>1.6666666666666667</v>
      </c>
      <c r="T18" s="10" t="str">
        <f>IF(L18="","",VLOOKUP(S18,$J$90:$K$92,2,TRUE))</f>
        <v>ІІ ур</v>
      </c>
      <c r="U18" s="1">
        <v>2</v>
      </c>
      <c r="V18" s="1">
        <v>1</v>
      </c>
      <c r="W18" s="1">
        <v>2</v>
      </c>
      <c r="X18" s="1">
        <v>2</v>
      </c>
      <c r="Y18" s="1">
        <v>1</v>
      </c>
      <c r="Z18" s="1">
        <v>2</v>
      </c>
      <c r="AA18" s="6">
        <f t="shared" si="4"/>
        <v>10</v>
      </c>
      <c r="AB18" s="8">
        <f t="shared" si="5"/>
        <v>1.6666666666666667</v>
      </c>
      <c r="AC18" s="10" t="str">
        <f>IF(U18="","",VLOOKUP(AB18,$J$90:$K$92,2,TRUE))</f>
        <v>ІІ ур</v>
      </c>
      <c r="AD18" s="1">
        <v>1</v>
      </c>
      <c r="AE18" s="1">
        <v>2</v>
      </c>
      <c r="AF18" s="1">
        <v>2</v>
      </c>
      <c r="AG18" s="1">
        <v>1</v>
      </c>
      <c r="AH18" s="1">
        <v>2</v>
      </c>
      <c r="AI18" s="1">
        <v>2</v>
      </c>
      <c r="AJ18" s="6">
        <f t="shared" si="6"/>
        <v>10</v>
      </c>
      <c r="AK18" s="8">
        <f t="shared" si="7"/>
        <v>1.6666666666666667</v>
      </c>
      <c r="AL18" s="10" t="str">
        <f>IF(AD18="","",VLOOKUP(AK18,$J$90:$K$92,2,TRUE))</f>
        <v>ІІ ур</v>
      </c>
      <c r="AM18" s="7">
        <f t="shared" si="8"/>
        <v>39</v>
      </c>
      <c r="AN18" s="15">
        <f t="shared" si="9"/>
        <v>1.6956521739130435</v>
      </c>
      <c r="AO18" s="10" t="str">
        <f>IF(AF18="","",VLOOKUP(AN18,$J$90:$K$92,2,TRUE))</f>
        <v>ІІ ур</v>
      </c>
    </row>
    <row r="19" spans="2:41" x14ac:dyDescent="0.25">
      <c r="B19" s="1">
        <v>11</v>
      </c>
      <c r="C19" s="1" t="s">
        <v>100</v>
      </c>
      <c r="D19" s="1">
        <v>1</v>
      </c>
      <c r="E19" s="1">
        <v>2</v>
      </c>
      <c r="F19" s="1">
        <v>1</v>
      </c>
      <c r="G19" s="1">
        <v>1</v>
      </c>
      <c r="H19" s="1">
        <v>2</v>
      </c>
      <c r="I19" s="6">
        <f t="shared" si="0"/>
        <v>7</v>
      </c>
      <c r="J19" s="8">
        <f t="shared" si="1"/>
        <v>1.4</v>
      </c>
      <c r="K19" s="10" t="str">
        <f>IF(D19="","",VLOOKUP(J19,$J$90:$K$92,2,TRUE))</f>
        <v>І ур</v>
      </c>
      <c r="L19" s="1">
        <v>1</v>
      </c>
      <c r="M19" s="1">
        <v>2</v>
      </c>
      <c r="N19" s="1">
        <v>1</v>
      </c>
      <c r="O19" s="1">
        <v>1</v>
      </c>
      <c r="P19" s="1">
        <v>2</v>
      </c>
      <c r="Q19" s="1">
        <v>1</v>
      </c>
      <c r="R19" s="6">
        <f t="shared" si="2"/>
        <v>8</v>
      </c>
      <c r="S19" s="8">
        <f t="shared" si="3"/>
        <v>1.3333333333333333</v>
      </c>
      <c r="T19" s="10" t="str">
        <f>IF(L19="","",VLOOKUP(S19,$J$90:$K$92,2,TRUE))</f>
        <v>І ур</v>
      </c>
      <c r="U19" s="1">
        <v>1</v>
      </c>
      <c r="V19" s="1">
        <v>1</v>
      </c>
      <c r="W19" s="1">
        <v>2</v>
      </c>
      <c r="X19" s="1">
        <v>1</v>
      </c>
      <c r="Y19" s="1">
        <v>1</v>
      </c>
      <c r="Z19" s="1">
        <v>2</v>
      </c>
      <c r="AA19" s="6">
        <f t="shared" si="4"/>
        <v>8</v>
      </c>
      <c r="AB19" s="8">
        <f t="shared" si="5"/>
        <v>1.3333333333333333</v>
      </c>
      <c r="AC19" s="10" t="str">
        <f>IF(U19="","",VLOOKUP(AB19,$J$90:$K$92,2,TRUE))</f>
        <v>І ур</v>
      </c>
      <c r="AD19" s="1">
        <v>1</v>
      </c>
      <c r="AE19" s="1">
        <v>2</v>
      </c>
      <c r="AF19" s="1">
        <v>2</v>
      </c>
      <c r="AG19" s="1">
        <v>1</v>
      </c>
      <c r="AH19" s="1">
        <v>2</v>
      </c>
      <c r="AI19" s="1">
        <v>1</v>
      </c>
      <c r="AJ19" s="6">
        <f t="shared" si="6"/>
        <v>9</v>
      </c>
      <c r="AK19" s="8">
        <f t="shared" si="7"/>
        <v>1.5</v>
      </c>
      <c r="AL19" s="10" t="str">
        <f>IF(AD19="","",VLOOKUP(AK19,$J$90:$K$92,2,TRUE))</f>
        <v>І ур</v>
      </c>
      <c r="AM19" s="7">
        <f t="shared" si="8"/>
        <v>32</v>
      </c>
      <c r="AN19" s="15">
        <f t="shared" si="9"/>
        <v>1.3913043478260869</v>
      </c>
      <c r="AO19" s="10" t="str">
        <f>IF(AF19="","",VLOOKUP(AN19,$J$90:$K$92,2,TRUE))</f>
        <v>І ур</v>
      </c>
    </row>
    <row r="20" spans="2:41" x14ac:dyDescent="0.25">
      <c r="B20" s="1">
        <v>12</v>
      </c>
      <c r="C20" s="1" t="s">
        <v>101</v>
      </c>
      <c r="D20" s="1">
        <v>2</v>
      </c>
      <c r="E20" s="1">
        <v>1</v>
      </c>
      <c r="F20" s="1">
        <v>2</v>
      </c>
      <c r="G20" s="1">
        <v>2</v>
      </c>
      <c r="H20" s="1">
        <v>1</v>
      </c>
      <c r="I20" s="6">
        <f t="shared" si="0"/>
        <v>8</v>
      </c>
      <c r="J20" s="8">
        <f t="shared" si="1"/>
        <v>1.6</v>
      </c>
      <c r="K20" s="10" t="str">
        <f>IF(D20="","",VLOOKUP(J20,$J$90:$K$92,2,TRUE))</f>
        <v>ІІ ур</v>
      </c>
      <c r="L20" s="1">
        <v>1</v>
      </c>
      <c r="M20" s="1">
        <v>2</v>
      </c>
      <c r="N20" s="1">
        <v>2</v>
      </c>
      <c r="O20" s="1">
        <v>2</v>
      </c>
      <c r="P20" s="1">
        <v>1</v>
      </c>
      <c r="Q20" s="1">
        <v>2</v>
      </c>
      <c r="R20" s="6">
        <f t="shared" si="2"/>
        <v>10</v>
      </c>
      <c r="S20" s="8">
        <f t="shared" si="3"/>
        <v>1.6666666666666667</v>
      </c>
      <c r="T20" s="10" t="str">
        <f>IF(L20="","",VLOOKUP(S20,$J$90:$K$92,2,TRUE))</f>
        <v>ІІ ур</v>
      </c>
      <c r="U20" s="1">
        <v>2</v>
      </c>
      <c r="V20" s="1">
        <v>2</v>
      </c>
      <c r="W20" s="1">
        <v>1</v>
      </c>
      <c r="X20" s="1">
        <v>2</v>
      </c>
      <c r="Y20" s="1">
        <v>2</v>
      </c>
      <c r="Z20" s="1">
        <v>1</v>
      </c>
      <c r="AA20" s="6">
        <f t="shared" si="4"/>
        <v>10</v>
      </c>
      <c r="AB20" s="8">
        <f t="shared" si="5"/>
        <v>1.6666666666666667</v>
      </c>
      <c r="AC20" s="10" t="str">
        <f>IF(U20="","",VLOOKUP(AB20,$J$90:$K$92,2,TRUE))</f>
        <v>ІІ ур</v>
      </c>
      <c r="AD20" s="1">
        <v>2</v>
      </c>
      <c r="AE20" s="1">
        <v>1</v>
      </c>
      <c r="AF20" s="1">
        <v>2</v>
      </c>
      <c r="AG20" s="1">
        <v>1</v>
      </c>
      <c r="AH20" s="1">
        <v>2</v>
      </c>
      <c r="AI20" s="1">
        <v>2</v>
      </c>
      <c r="AJ20" s="6">
        <f t="shared" si="6"/>
        <v>10</v>
      </c>
      <c r="AK20" s="8">
        <f t="shared" si="7"/>
        <v>1.6666666666666667</v>
      </c>
      <c r="AL20" s="10" t="str">
        <f>IF(AD20="","",VLOOKUP(AK20,$J$90:$K$92,2,TRUE))</f>
        <v>ІІ ур</v>
      </c>
      <c r="AM20" s="7">
        <f t="shared" si="8"/>
        <v>38</v>
      </c>
      <c r="AN20" s="15">
        <f t="shared" si="9"/>
        <v>1.6521739130434783</v>
      </c>
      <c r="AO20" s="10" t="str">
        <f>IF(AF20="","",VLOOKUP(AN20,$J$90:$K$92,2,TRUE))</f>
        <v>ІІ ур</v>
      </c>
    </row>
    <row r="21" spans="2:41" x14ac:dyDescent="0.25">
      <c r="B21" s="1">
        <v>13</v>
      </c>
      <c r="C21" s="1" t="s">
        <v>102</v>
      </c>
      <c r="D21" s="1">
        <v>1</v>
      </c>
      <c r="E21" s="1">
        <v>2</v>
      </c>
      <c r="F21" s="1">
        <v>1</v>
      </c>
      <c r="G21" s="1">
        <v>1</v>
      </c>
      <c r="H21" s="1">
        <v>2</v>
      </c>
      <c r="I21" s="6">
        <f t="shared" si="0"/>
        <v>7</v>
      </c>
      <c r="J21" s="8">
        <f t="shared" si="1"/>
        <v>1.4</v>
      </c>
      <c r="K21" s="10" t="str">
        <f>IF(D21="","",VLOOKUP(J21,$J$90:$K$92,2,TRUE))</f>
        <v>І ур</v>
      </c>
      <c r="L21" s="1">
        <v>1</v>
      </c>
      <c r="M21" s="1">
        <v>2</v>
      </c>
      <c r="N21" s="1">
        <v>2</v>
      </c>
      <c r="O21" s="1">
        <v>1</v>
      </c>
      <c r="P21" s="1">
        <v>1</v>
      </c>
      <c r="Q21" s="1">
        <v>1</v>
      </c>
      <c r="R21" s="6">
        <f t="shared" si="2"/>
        <v>8</v>
      </c>
      <c r="S21" s="8">
        <f t="shared" si="3"/>
        <v>1.3333333333333333</v>
      </c>
      <c r="T21" s="10" t="str">
        <f>IF(L21="","",VLOOKUP(S21,$J$90:$K$92,2,TRUE))</f>
        <v>І ур</v>
      </c>
      <c r="U21" s="1">
        <v>1</v>
      </c>
      <c r="V21" s="1">
        <v>2</v>
      </c>
      <c r="W21" s="1">
        <v>1</v>
      </c>
      <c r="X21" s="1">
        <v>1</v>
      </c>
      <c r="Y21" s="1">
        <v>1</v>
      </c>
      <c r="Z21" s="1">
        <v>2</v>
      </c>
      <c r="AA21" s="6">
        <f t="shared" si="4"/>
        <v>8</v>
      </c>
      <c r="AB21" s="8">
        <f t="shared" si="5"/>
        <v>1.3333333333333333</v>
      </c>
      <c r="AC21" s="10" t="str">
        <f>IF(U21="","",VLOOKUP(AB21,$J$90:$K$92,2,TRUE))</f>
        <v>І ур</v>
      </c>
      <c r="AD21" s="1">
        <v>2</v>
      </c>
      <c r="AE21" s="1">
        <v>1</v>
      </c>
      <c r="AF21" s="1">
        <v>1</v>
      </c>
      <c r="AG21" s="1">
        <v>1</v>
      </c>
      <c r="AH21" s="1">
        <v>1</v>
      </c>
      <c r="AI21" s="1">
        <v>1</v>
      </c>
      <c r="AJ21" s="6">
        <f t="shared" si="6"/>
        <v>7</v>
      </c>
      <c r="AK21" s="8">
        <f t="shared" si="7"/>
        <v>1.1666666666666667</v>
      </c>
      <c r="AL21" s="10" t="str">
        <f>IF(AD21="","",VLOOKUP(AK21,$J$90:$K$92,2,TRUE))</f>
        <v>І ур</v>
      </c>
      <c r="AM21" s="7">
        <f t="shared" si="8"/>
        <v>30</v>
      </c>
      <c r="AN21" s="15">
        <f t="shared" si="9"/>
        <v>1.3043478260869565</v>
      </c>
      <c r="AO21" s="10" t="str">
        <f>IF(AF21="","",VLOOKUP(AN21,$J$90:$K$92,2,TRUE))</f>
        <v>І ур</v>
      </c>
    </row>
    <row r="22" spans="2:41" x14ac:dyDescent="0.25">
      <c r="B22" s="1">
        <v>14</v>
      </c>
      <c r="C22" s="1" t="s">
        <v>103</v>
      </c>
      <c r="D22" s="1">
        <v>2</v>
      </c>
      <c r="E22" s="1">
        <v>1</v>
      </c>
      <c r="F22" s="1">
        <v>1</v>
      </c>
      <c r="G22" s="1">
        <v>1</v>
      </c>
      <c r="H22" s="1">
        <v>2</v>
      </c>
      <c r="I22" s="6">
        <f t="shared" si="0"/>
        <v>7</v>
      </c>
      <c r="J22" s="8">
        <f t="shared" si="1"/>
        <v>1.4</v>
      </c>
      <c r="K22" s="10" t="str">
        <f>IF(D22="","",VLOOKUP(J22,$J$90:$K$92,2,TRUE))</f>
        <v>І ур</v>
      </c>
      <c r="L22" s="1">
        <v>2</v>
      </c>
      <c r="M22" s="1">
        <v>1</v>
      </c>
      <c r="N22" s="1">
        <v>2</v>
      </c>
      <c r="O22" s="1">
        <v>1</v>
      </c>
      <c r="P22" s="1">
        <v>1</v>
      </c>
      <c r="Q22" s="1">
        <v>2</v>
      </c>
      <c r="R22" s="6">
        <f t="shared" si="2"/>
        <v>9</v>
      </c>
      <c r="S22" s="8">
        <f t="shared" si="3"/>
        <v>1.5</v>
      </c>
      <c r="T22" s="10" t="str">
        <f>IF(L22="","",VLOOKUP(S22,$J$90:$K$92,2,TRUE))</f>
        <v>І ур</v>
      </c>
      <c r="U22" s="1">
        <v>2</v>
      </c>
      <c r="V22" s="1">
        <v>1</v>
      </c>
      <c r="W22" s="1">
        <v>2</v>
      </c>
      <c r="X22" s="1">
        <v>1</v>
      </c>
      <c r="Y22" s="1">
        <v>2</v>
      </c>
      <c r="Z22" s="1">
        <v>1</v>
      </c>
      <c r="AA22" s="6">
        <f t="shared" si="4"/>
        <v>9</v>
      </c>
      <c r="AB22" s="8">
        <f t="shared" si="5"/>
        <v>1.5</v>
      </c>
      <c r="AC22" s="10" t="str">
        <f>IF(U22="","",VLOOKUP(AB22,$J$90:$K$92,2,TRUE))</f>
        <v>І ур</v>
      </c>
      <c r="AD22" s="1">
        <v>1</v>
      </c>
      <c r="AE22" s="1">
        <v>2</v>
      </c>
      <c r="AF22" s="1">
        <v>2</v>
      </c>
      <c r="AG22" s="1">
        <v>1</v>
      </c>
      <c r="AH22" s="1">
        <v>2</v>
      </c>
      <c r="AI22" s="1">
        <v>1</v>
      </c>
      <c r="AJ22" s="6">
        <f t="shared" si="6"/>
        <v>9</v>
      </c>
      <c r="AK22" s="8">
        <f t="shared" si="7"/>
        <v>1.5</v>
      </c>
      <c r="AL22" s="10" t="str">
        <f>IF(AD22="","",VLOOKUP(AK22,$J$90:$K$92,2,TRUE))</f>
        <v>І ур</v>
      </c>
      <c r="AM22" s="7">
        <f t="shared" si="8"/>
        <v>34</v>
      </c>
      <c r="AN22" s="15">
        <f t="shared" si="9"/>
        <v>1.4782608695652173</v>
      </c>
      <c r="AO22" s="10" t="str">
        <f>IF(AF22="","",VLOOKUP(AN22,$J$90:$K$92,2,TRUE))</f>
        <v>І ур</v>
      </c>
    </row>
    <row r="23" spans="2:41" x14ac:dyDescent="0.25">
      <c r="B23" s="1">
        <v>15</v>
      </c>
      <c r="C23" s="16" t="s">
        <v>104</v>
      </c>
      <c r="D23" s="1">
        <v>1</v>
      </c>
      <c r="E23" s="1">
        <v>2</v>
      </c>
      <c r="F23" s="1">
        <v>1</v>
      </c>
      <c r="G23" s="1">
        <v>1</v>
      </c>
      <c r="H23" s="1">
        <v>2</v>
      </c>
      <c r="I23" s="6">
        <f t="shared" si="0"/>
        <v>7</v>
      </c>
      <c r="J23" s="8">
        <f t="shared" si="1"/>
        <v>1.4</v>
      </c>
      <c r="K23" s="10" t="str">
        <f>IF(D23="","",VLOOKUP(J23,$J$90:$K$92,2,TRUE))</f>
        <v>І ур</v>
      </c>
      <c r="L23" s="1">
        <v>1</v>
      </c>
      <c r="M23" s="1">
        <v>2</v>
      </c>
      <c r="N23" s="1">
        <v>1</v>
      </c>
      <c r="O23" s="1">
        <v>2</v>
      </c>
      <c r="P23" s="1">
        <v>1</v>
      </c>
      <c r="Q23" s="1">
        <v>1</v>
      </c>
      <c r="R23" s="6">
        <f t="shared" si="2"/>
        <v>8</v>
      </c>
      <c r="S23" s="8">
        <f t="shared" si="3"/>
        <v>1.3333333333333333</v>
      </c>
      <c r="T23" s="10" t="str">
        <f>IF(L23="","",VLOOKUP(S23,$J$90:$K$92,2,TRUE))</f>
        <v>І ур</v>
      </c>
      <c r="U23" s="1">
        <v>1</v>
      </c>
      <c r="V23" s="1">
        <v>2</v>
      </c>
      <c r="W23" s="1">
        <v>1</v>
      </c>
      <c r="X23" s="1">
        <v>2</v>
      </c>
      <c r="Y23" s="1">
        <v>1</v>
      </c>
      <c r="Z23" s="1">
        <v>1</v>
      </c>
      <c r="AA23" s="6">
        <f t="shared" si="4"/>
        <v>8</v>
      </c>
      <c r="AB23" s="8">
        <f t="shared" si="5"/>
        <v>1.3333333333333333</v>
      </c>
      <c r="AC23" s="10" t="str">
        <f>IF(U23="","",VLOOKUP(AB23,$J$90:$K$92,2,TRUE))</f>
        <v>І ур</v>
      </c>
      <c r="AD23" s="1">
        <v>1</v>
      </c>
      <c r="AE23" s="1">
        <v>2</v>
      </c>
      <c r="AF23" s="1">
        <v>1</v>
      </c>
      <c r="AG23" s="1">
        <v>2</v>
      </c>
      <c r="AH23" s="1">
        <v>1</v>
      </c>
      <c r="AI23" s="1">
        <v>1</v>
      </c>
      <c r="AJ23" s="6">
        <f t="shared" si="6"/>
        <v>8</v>
      </c>
      <c r="AK23" s="8">
        <f t="shared" si="7"/>
        <v>1.3333333333333333</v>
      </c>
      <c r="AL23" s="10" t="str">
        <f>IF(AD23="","",VLOOKUP(AK23,$J$90:$K$92,2,TRUE))</f>
        <v>І ур</v>
      </c>
      <c r="AM23" s="7">
        <f t="shared" si="8"/>
        <v>31</v>
      </c>
      <c r="AN23" s="15">
        <f t="shared" si="9"/>
        <v>1.3478260869565217</v>
      </c>
      <c r="AO23" s="10" t="str">
        <f>IF(AF23="","",VLOOKUP(AN23,$J$90:$K$92,2,TRUE))</f>
        <v>І ур</v>
      </c>
    </row>
    <row r="24" spans="2:41" x14ac:dyDescent="0.25">
      <c r="B24" s="1">
        <v>16</v>
      </c>
      <c r="C24" s="1" t="s">
        <v>105</v>
      </c>
      <c r="D24" s="1">
        <v>2</v>
      </c>
      <c r="E24" s="1">
        <v>1</v>
      </c>
      <c r="F24" s="1">
        <v>2</v>
      </c>
      <c r="G24" s="1">
        <v>2</v>
      </c>
      <c r="H24" s="1">
        <v>1</v>
      </c>
      <c r="I24" s="6">
        <f t="shared" si="0"/>
        <v>8</v>
      </c>
      <c r="J24" s="8">
        <f t="shared" si="1"/>
        <v>1.6</v>
      </c>
      <c r="K24" s="10" t="str">
        <f>IF(D24="","",VLOOKUP(J24,$J$90:$K$92,2,TRUE))</f>
        <v>ІІ ур</v>
      </c>
      <c r="L24" s="1">
        <v>2</v>
      </c>
      <c r="M24" s="1">
        <v>1</v>
      </c>
      <c r="N24" s="1">
        <v>2</v>
      </c>
      <c r="O24" s="1">
        <v>2</v>
      </c>
      <c r="P24" s="1">
        <v>2</v>
      </c>
      <c r="Q24" s="1">
        <v>1</v>
      </c>
      <c r="R24" s="6">
        <f t="shared" si="2"/>
        <v>10</v>
      </c>
      <c r="S24" s="8">
        <f t="shared" si="3"/>
        <v>1.6666666666666667</v>
      </c>
      <c r="T24" s="10" t="str">
        <f>IF(L24="","",VLOOKUP(S24,$J$90:$K$92,2,TRUE))</f>
        <v>ІІ ур</v>
      </c>
      <c r="U24" s="1">
        <v>2</v>
      </c>
      <c r="V24" s="1">
        <v>2</v>
      </c>
      <c r="W24" s="1">
        <v>2</v>
      </c>
      <c r="X24" s="1">
        <v>1</v>
      </c>
      <c r="Y24" s="1">
        <v>2</v>
      </c>
      <c r="Z24" s="1">
        <v>1</v>
      </c>
      <c r="AA24" s="6">
        <f t="shared" si="4"/>
        <v>10</v>
      </c>
      <c r="AB24" s="8">
        <f t="shared" si="5"/>
        <v>1.6666666666666667</v>
      </c>
      <c r="AC24" s="10" t="str">
        <f>IF(U24="","",VLOOKUP(AB24,$J$90:$K$92,2,TRUE))</f>
        <v>ІІ ур</v>
      </c>
      <c r="AD24" s="1">
        <v>2</v>
      </c>
      <c r="AE24" s="1">
        <v>1</v>
      </c>
      <c r="AF24" s="1">
        <v>2</v>
      </c>
      <c r="AG24" s="1">
        <v>1</v>
      </c>
      <c r="AH24" s="1">
        <v>2</v>
      </c>
      <c r="AI24" s="1">
        <v>2</v>
      </c>
      <c r="AJ24" s="6">
        <f t="shared" si="6"/>
        <v>10</v>
      </c>
      <c r="AK24" s="8">
        <f t="shared" si="7"/>
        <v>1.6666666666666667</v>
      </c>
      <c r="AL24" s="10" t="str">
        <f>IF(AD24="","",VLOOKUP(AK24,$J$90:$K$92,2,TRUE))</f>
        <v>ІІ ур</v>
      </c>
      <c r="AM24" s="7">
        <f t="shared" si="8"/>
        <v>38</v>
      </c>
      <c r="AN24" s="15">
        <f t="shared" si="9"/>
        <v>1.6521739130434783</v>
      </c>
      <c r="AO24" s="10" t="str">
        <f>IF(AF24="","",VLOOKUP(AN24,$J$90:$K$92,2,TRUE))</f>
        <v>ІІ ур</v>
      </c>
    </row>
    <row r="25" spans="2:41" x14ac:dyDescent="0.25">
      <c r="B25" s="1">
        <v>17</v>
      </c>
      <c r="C25" s="1" t="s">
        <v>106</v>
      </c>
      <c r="D25" s="1">
        <v>1</v>
      </c>
      <c r="E25" s="1">
        <v>2</v>
      </c>
      <c r="F25" s="1">
        <v>2</v>
      </c>
      <c r="G25" s="1">
        <v>1</v>
      </c>
      <c r="H25" s="1">
        <v>1</v>
      </c>
      <c r="I25" s="6">
        <f t="shared" si="0"/>
        <v>7</v>
      </c>
      <c r="J25" s="8">
        <f t="shared" si="1"/>
        <v>1.4</v>
      </c>
      <c r="K25" s="10" t="str">
        <f>IF(D25="","",VLOOKUP(J25,$J$90:$K$92,2,TRUE))</f>
        <v>І ур</v>
      </c>
      <c r="L25" s="1">
        <v>1</v>
      </c>
      <c r="M25" s="1">
        <v>2</v>
      </c>
      <c r="N25" s="1">
        <v>1</v>
      </c>
      <c r="O25" s="1">
        <v>1</v>
      </c>
      <c r="P25" s="1">
        <v>1</v>
      </c>
      <c r="Q25" s="1">
        <v>1</v>
      </c>
      <c r="R25" s="6">
        <f t="shared" si="2"/>
        <v>7</v>
      </c>
      <c r="S25" s="8">
        <f t="shared" si="3"/>
        <v>1.1666666666666667</v>
      </c>
      <c r="T25" s="10" t="str">
        <f>IF(L25="","",VLOOKUP(S25,$J$90:$K$92,2,TRUE))</f>
        <v>І ур</v>
      </c>
      <c r="U25" s="1">
        <v>1</v>
      </c>
      <c r="V25" s="1">
        <v>2</v>
      </c>
      <c r="W25" s="1">
        <v>1</v>
      </c>
      <c r="X25" s="1">
        <v>2</v>
      </c>
      <c r="Y25" s="1">
        <v>1</v>
      </c>
      <c r="Z25" s="1">
        <v>1</v>
      </c>
      <c r="AA25" s="6">
        <f t="shared" si="4"/>
        <v>8</v>
      </c>
      <c r="AB25" s="8">
        <f t="shared" si="5"/>
        <v>1.3333333333333333</v>
      </c>
      <c r="AC25" s="10" t="str">
        <f>IF(U25="","",VLOOKUP(AB25,$J$90:$K$92,2,TRUE))</f>
        <v>І ур</v>
      </c>
      <c r="AD25" s="1">
        <v>1</v>
      </c>
      <c r="AE25" s="1">
        <v>2</v>
      </c>
      <c r="AF25" s="1">
        <v>1</v>
      </c>
      <c r="AG25" s="1">
        <v>1</v>
      </c>
      <c r="AH25" s="1">
        <v>2</v>
      </c>
      <c r="AI25" s="1">
        <v>1</v>
      </c>
      <c r="AJ25" s="6">
        <f t="shared" si="6"/>
        <v>8</v>
      </c>
      <c r="AK25" s="8">
        <f t="shared" si="7"/>
        <v>1.3333333333333333</v>
      </c>
      <c r="AL25" s="10" t="str">
        <f>IF(AD25="","",VLOOKUP(AK25,$J$90:$K$92,2,TRUE))</f>
        <v>І ур</v>
      </c>
      <c r="AM25" s="7">
        <f t="shared" si="8"/>
        <v>30</v>
      </c>
      <c r="AN25" s="15">
        <f t="shared" si="9"/>
        <v>1.3043478260869565</v>
      </c>
      <c r="AO25" s="10" t="str">
        <f>IF(AF25="","",VLOOKUP(AN25,$J$90:$K$92,2,TRUE))</f>
        <v>І ур</v>
      </c>
    </row>
    <row r="26" spans="2:41" x14ac:dyDescent="0.25">
      <c r="B26" s="1">
        <v>18</v>
      </c>
      <c r="C26" s="1" t="s">
        <v>107</v>
      </c>
      <c r="D26" s="1">
        <v>2</v>
      </c>
      <c r="E26" s="1">
        <v>3</v>
      </c>
      <c r="F26" s="1">
        <v>2</v>
      </c>
      <c r="G26" s="1">
        <v>2</v>
      </c>
      <c r="H26" s="1">
        <v>3</v>
      </c>
      <c r="I26" s="6">
        <f t="shared" si="0"/>
        <v>12</v>
      </c>
      <c r="J26" s="8">
        <f t="shared" si="1"/>
        <v>2.4</v>
      </c>
      <c r="K26" s="10" t="str">
        <f>IF(D26="","",VLOOKUP(J26,$J$90:$K$92,2,TRUE))</f>
        <v>ІІ ур</v>
      </c>
      <c r="L26" s="1">
        <v>2</v>
      </c>
      <c r="M26" s="1">
        <v>3</v>
      </c>
      <c r="N26" s="1">
        <v>2</v>
      </c>
      <c r="O26" s="1">
        <v>3</v>
      </c>
      <c r="P26" s="1">
        <v>2</v>
      </c>
      <c r="Q26" s="1">
        <v>2</v>
      </c>
      <c r="R26" s="6">
        <f t="shared" si="2"/>
        <v>14</v>
      </c>
      <c r="S26" s="8">
        <f t="shared" si="3"/>
        <v>2.3333333333333335</v>
      </c>
      <c r="T26" s="10" t="str">
        <f>IF(L26="","",VLOOKUP(S26,$J$90:$K$92,2,TRUE))</f>
        <v>ІІ ур</v>
      </c>
      <c r="U26" s="1">
        <v>2</v>
      </c>
      <c r="V26" s="1">
        <v>3</v>
      </c>
      <c r="W26" s="1">
        <v>2</v>
      </c>
      <c r="X26" s="1">
        <v>2</v>
      </c>
      <c r="Y26" s="1">
        <v>3</v>
      </c>
      <c r="Z26" s="1">
        <v>2</v>
      </c>
      <c r="AA26" s="6">
        <f t="shared" si="4"/>
        <v>14</v>
      </c>
      <c r="AB26" s="8">
        <f t="shared" si="5"/>
        <v>2.3333333333333335</v>
      </c>
      <c r="AC26" s="10" t="str">
        <f>IF(U26="","",VLOOKUP(AB26,$J$90:$K$92,2,TRUE))</f>
        <v>ІІ ур</v>
      </c>
      <c r="AD26" s="1">
        <v>2</v>
      </c>
      <c r="AE26" s="1">
        <v>2</v>
      </c>
      <c r="AF26" s="1">
        <v>3</v>
      </c>
      <c r="AG26" s="1">
        <v>2</v>
      </c>
      <c r="AH26" s="1">
        <v>2</v>
      </c>
      <c r="AI26" s="1">
        <v>3</v>
      </c>
      <c r="AJ26" s="6">
        <f t="shared" si="6"/>
        <v>14</v>
      </c>
      <c r="AK26" s="8">
        <f t="shared" si="7"/>
        <v>2.3333333333333335</v>
      </c>
      <c r="AL26" s="10" t="str">
        <f>IF(AD26="","",VLOOKUP(AK26,$J$90:$K$92,2,TRUE))</f>
        <v>ІІ ур</v>
      </c>
      <c r="AM26" s="7">
        <f t="shared" si="8"/>
        <v>54</v>
      </c>
      <c r="AN26" s="15">
        <f t="shared" si="9"/>
        <v>2.347826086956522</v>
      </c>
      <c r="AO26" s="10" t="str">
        <f>IF(AF26="","",VLOOKUP(AN26,$J$90:$K$92,2,TRUE))</f>
        <v>ІІ ур</v>
      </c>
    </row>
    <row r="27" spans="2:41" x14ac:dyDescent="0.25">
      <c r="B27" s="1">
        <v>19</v>
      </c>
      <c r="C27" s="1" t="s">
        <v>108</v>
      </c>
      <c r="D27" s="1">
        <v>2</v>
      </c>
      <c r="E27" s="1">
        <v>3</v>
      </c>
      <c r="F27" s="1">
        <v>3</v>
      </c>
      <c r="G27" s="1">
        <v>2</v>
      </c>
      <c r="H27" s="1">
        <v>3</v>
      </c>
      <c r="I27" s="6">
        <f t="shared" si="0"/>
        <v>13</v>
      </c>
      <c r="J27" s="8">
        <f t="shared" si="1"/>
        <v>2.6</v>
      </c>
      <c r="K27" s="10" t="str">
        <f>IF(D27="","",VLOOKUP(J27,$J$90:$K$92,2,TRUE))</f>
        <v>ІІІ ур</v>
      </c>
      <c r="L27" s="1">
        <v>3</v>
      </c>
      <c r="M27" s="1">
        <v>2</v>
      </c>
      <c r="N27" s="1">
        <v>2</v>
      </c>
      <c r="O27" s="1">
        <v>3</v>
      </c>
      <c r="P27" s="1">
        <v>3</v>
      </c>
      <c r="Q27" s="1">
        <v>3</v>
      </c>
      <c r="R27" s="6">
        <f t="shared" si="2"/>
        <v>16</v>
      </c>
      <c r="S27" s="8">
        <f t="shared" si="3"/>
        <v>2.6666666666666665</v>
      </c>
      <c r="T27" s="10" t="str">
        <f>IF(L27="","",VLOOKUP(S27,$J$90:$K$92,2,TRUE))</f>
        <v>ІІІ ур</v>
      </c>
      <c r="U27" s="1">
        <v>3</v>
      </c>
      <c r="V27" s="1">
        <v>2</v>
      </c>
      <c r="W27" s="1">
        <v>3</v>
      </c>
      <c r="X27" s="1">
        <v>3</v>
      </c>
      <c r="Y27" s="1">
        <v>2</v>
      </c>
      <c r="Z27" s="1">
        <v>3</v>
      </c>
      <c r="AA27" s="6">
        <f t="shared" si="4"/>
        <v>16</v>
      </c>
      <c r="AB27" s="8">
        <f t="shared" si="5"/>
        <v>2.6666666666666665</v>
      </c>
      <c r="AC27" s="10" t="str">
        <f>IF(U27="","",VLOOKUP(AB27,$J$90:$K$92,2,TRUE))</f>
        <v>ІІІ ур</v>
      </c>
      <c r="AD27" s="1">
        <v>3</v>
      </c>
      <c r="AE27" s="1">
        <v>2</v>
      </c>
      <c r="AF27" s="1">
        <v>3</v>
      </c>
      <c r="AG27" s="1">
        <v>3</v>
      </c>
      <c r="AH27" s="1">
        <v>2</v>
      </c>
      <c r="AI27" s="1">
        <v>3</v>
      </c>
      <c r="AJ27" s="6">
        <f t="shared" si="6"/>
        <v>16</v>
      </c>
      <c r="AK27" s="8">
        <f t="shared" si="7"/>
        <v>2.6666666666666665</v>
      </c>
      <c r="AL27" s="10" t="str">
        <f>IF(AD27="","",VLOOKUP(AK27,$J$90:$K$92,2,TRUE))</f>
        <v>ІІІ ур</v>
      </c>
      <c r="AM27" s="7">
        <f t="shared" si="8"/>
        <v>61</v>
      </c>
      <c r="AN27" s="15">
        <f t="shared" si="9"/>
        <v>2.652173913043478</v>
      </c>
      <c r="AO27" s="10" t="str">
        <f>IF(AF27="","",VLOOKUP(AN27,$J$90:$K$92,2,TRUE))</f>
        <v>ІІІ ур</v>
      </c>
    </row>
    <row r="28" spans="2:41" x14ac:dyDescent="0.25">
      <c r="B28" s="1">
        <v>20</v>
      </c>
      <c r="C28" s="1" t="s">
        <v>109</v>
      </c>
      <c r="D28" s="1">
        <v>1</v>
      </c>
      <c r="E28" s="1">
        <v>2</v>
      </c>
      <c r="F28" s="1">
        <v>2</v>
      </c>
      <c r="G28" s="1">
        <v>1</v>
      </c>
      <c r="H28" s="1">
        <v>1</v>
      </c>
      <c r="I28" s="6">
        <f t="shared" si="0"/>
        <v>7</v>
      </c>
      <c r="J28" s="8">
        <f t="shared" si="1"/>
        <v>1.4</v>
      </c>
      <c r="K28" s="10" t="str">
        <f>IF(D28="","",VLOOKUP(J28,$J$90:$K$92,2,TRUE))</f>
        <v>І ур</v>
      </c>
      <c r="L28" s="1">
        <v>1</v>
      </c>
      <c r="M28" s="1">
        <v>2</v>
      </c>
      <c r="N28" s="1">
        <v>1</v>
      </c>
      <c r="O28" s="1">
        <v>1</v>
      </c>
      <c r="P28" s="1">
        <v>2</v>
      </c>
      <c r="Q28" s="1">
        <v>1</v>
      </c>
      <c r="R28" s="6">
        <f t="shared" si="2"/>
        <v>8</v>
      </c>
      <c r="S28" s="8">
        <f t="shared" si="3"/>
        <v>1.3333333333333333</v>
      </c>
      <c r="T28" s="10" t="str">
        <f>IF(L28="","",VLOOKUP(S28,$J$90:$K$92,2,TRUE))</f>
        <v>І ур</v>
      </c>
      <c r="U28" s="1">
        <v>2</v>
      </c>
      <c r="V28" s="1">
        <v>1</v>
      </c>
      <c r="W28" s="1">
        <v>2</v>
      </c>
      <c r="X28" s="1">
        <v>1</v>
      </c>
      <c r="Y28" s="1">
        <v>1</v>
      </c>
      <c r="Z28" s="1">
        <v>2</v>
      </c>
      <c r="AA28" s="6">
        <f t="shared" si="4"/>
        <v>9</v>
      </c>
      <c r="AB28" s="8">
        <f t="shared" si="5"/>
        <v>1.5</v>
      </c>
      <c r="AC28" s="10" t="str">
        <f>IF(U28="","",VLOOKUP(AB28,$J$90:$K$92,2,TRUE))</f>
        <v>І ур</v>
      </c>
      <c r="AD28" s="1">
        <v>2</v>
      </c>
      <c r="AE28" s="1">
        <v>1</v>
      </c>
      <c r="AF28" s="1">
        <v>1</v>
      </c>
      <c r="AG28" s="1">
        <v>2</v>
      </c>
      <c r="AH28" s="1">
        <v>1</v>
      </c>
      <c r="AI28" s="1">
        <v>1</v>
      </c>
      <c r="AJ28" s="6">
        <f t="shared" si="6"/>
        <v>8</v>
      </c>
      <c r="AK28" s="8">
        <f t="shared" si="7"/>
        <v>1.3333333333333333</v>
      </c>
      <c r="AL28" s="10" t="str">
        <f>IF(AD28="","",VLOOKUP(AK28,$J$90:$K$92,2,TRUE))</f>
        <v>І ур</v>
      </c>
      <c r="AM28" s="7">
        <f t="shared" si="8"/>
        <v>32</v>
      </c>
      <c r="AN28" s="15">
        <f t="shared" si="9"/>
        <v>1.3913043478260869</v>
      </c>
      <c r="AO28" s="10" t="str">
        <f>IF(AF28="","",VLOOKUP(AN28,$J$90:$K$92,2,TRUE))</f>
        <v>І ур</v>
      </c>
    </row>
    <row r="29" spans="2:41" x14ac:dyDescent="0.25">
      <c r="B29" s="40"/>
      <c r="C29" s="40"/>
      <c r="D29" s="31"/>
      <c r="E29" s="32"/>
      <c r="F29" s="32"/>
      <c r="G29" s="32"/>
      <c r="H29" s="32"/>
      <c r="I29" s="33"/>
      <c r="J29" s="1" t="s">
        <v>23</v>
      </c>
      <c r="K29" s="12" t="s">
        <v>2</v>
      </c>
      <c r="L29" s="31"/>
      <c r="M29" s="32"/>
      <c r="N29" s="32"/>
      <c r="O29" s="32"/>
      <c r="P29" s="32"/>
      <c r="Q29" s="32"/>
      <c r="R29" s="33"/>
      <c r="S29" s="1" t="s">
        <v>23</v>
      </c>
      <c r="T29" s="12" t="s">
        <v>2</v>
      </c>
      <c r="U29" s="31"/>
      <c r="V29" s="32"/>
      <c r="W29" s="32"/>
      <c r="X29" s="32"/>
      <c r="Y29" s="32"/>
      <c r="Z29" s="32"/>
      <c r="AA29" s="33"/>
      <c r="AB29" s="1" t="s">
        <v>23</v>
      </c>
      <c r="AC29" s="12" t="s">
        <v>2</v>
      </c>
      <c r="AD29" s="31"/>
      <c r="AE29" s="32"/>
      <c r="AF29" s="32"/>
      <c r="AG29" s="32"/>
      <c r="AH29" s="32"/>
      <c r="AI29" s="32"/>
      <c r="AJ29" s="33"/>
      <c r="AK29" s="1" t="s">
        <v>23</v>
      </c>
      <c r="AL29" s="12" t="s">
        <v>2</v>
      </c>
      <c r="AM29" s="2"/>
      <c r="AN29" s="4"/>
      <c r="AO29" s="2"/>
    </row>
    <row r="30" spans="2:41" x14ac:dyDescent="0.25">
      <c r="B30" s="41"/>
      <c r="C30" s="41"/>
      <c r="D30" s="31" t="s">
        <v>21</v>
      </c>
      <c r="E30" s="32"/>
      <c r="F30" s="32"/>
      <c r="G30" s="32"/>
      <c r="H30" s="32"/>
      <c r="I30" s="33"/>
      <c r="J30" s="11">
        <f>COUNTA(C9:C28)</f>
        <v>20</v>
      </c>
      <c r="K30" s="11">
        <v>100</v>
      </c>
      <c r="L30" s="46" t="s">
        <v>21</v>
      </c>
      <c r="M30" s="47"/>
      <c r="N30" s="47"/>
      <c r="O30" s="47"/>
      <c r="P30" s="47"/>
      <c r="Q30" s="47"/>
      <c r="R30" s="48"/>
      <c r="S30" s="11">
        <f>COUNTA(C9:C28)</f>
        <v>20</v>
      </c>
      <c r="T30" s="11">
        <v>100</v>
      </c>
      <c r="U30" s="31" t="s">
        <v>21</v>
      </c>
      <c r="V30" s="32"/>
      <c r="W30" s="32"/>
      <c r="X30" s="32"/>
      <c r="Y30" s="32"/>
      <c r="Z30" s="32"/>
      <c r="AA30" s="33"/>
      <c r="AB30" s="11">
        <f>COUNTA(C9:C28)</f>
        <v>20</v>
      </c>
      <c r="AC30" s="11">
        <v>100</v>
      </c>
      <c r="AD30" s="31" t="s">
        <v>21</v>
      </c>
      <c r="AE30" s="32"/>
      <c r="AF30" s="32"/>
      <c r="AG30" s="32"/>
      <c r="AH30" s="32"/>
      <c r="AI30" s="32"/>
      <c r="AJ30" s="33"/>
      <c r="AK30" s="11">
        <f>COUNTA(C9:C28)</f>
        <v>20</v>
      </c>
      <c r="AL30" s="11">
        <v>100</v>
      </c>
      <c r="AM30" s="2"/>
      <c r="AN30" s="4"/>
      <c r="AO30" s="2"/>
    </row>
    <row r="31" spans="2:41" x14ac:dyDescent="0.25">
      <c r="B31" s="41"/>
      <c r="C31" s="41"/>
      <c r="D31" s="31" t="s">
        <v>15</v>
      </c>
      <c r="E31" s="32"/>
      <c r="F31" s="32"/>
      <c r="G31" s="32"/>
      <c r="H31" s="32"/>
      <c r="I31" s="33"/>
      <c r="J31" s="13">
        <f>COUNTIF(K9:K28,"І ур")</f>
        <v>13</v>
      </c>
      <c r="K31" s="3">
        <f>(J31/J30)*100</f>
        <v>65</v>
      </c>
      <c r="L31" s="31" t="s">
        <v>15</v>
      </c>
      <c r="M31" s="32"/>
      <c r="N31" s="32"/>
      <c r="O31" s="32"/>
      <c r="P31" s="32"/>
      <c r="Q31" s="32"/>
      <c r="R31" s="33"/>
      <c r="S31" s="13">
        <f>COUNTIF(T9:T28,"І ур")</f>
        <v>13</v>
      </c>
      <c r="T31" s="3">
        <f>(S31/S30)*100</f>
        <v>65</v>
      </c>
      <c r="U31" s="31" t="s">
        <v>15</v>
      </c>
      <c r="V31" s="32"/>
      <c r="W31" s="32"/>
      <c r="X31" s="32"/>
      <c r="Y31" s="32"/>
      <c r="Z31" s="32"/>
      <c r="AA31" s="33"/>
      <c r="AB31" s="13">
        <f>COUNTIF(AC9:AC28,"І ур")</f>
        <v>13</v>
      </c>
      <c r="AC31" s="3">
        <f>(AB31/AB30)*100</f>
        <v>65</v>
      </c>
      <c r="AD31" s="31" t="s">
        <v>15</v>
      </c>
      <c r="AE31" s="32"/>
      <c r="AF31" s="32"/>
      <c r="AG31" s="32"/>
      <c r="AH31" s="32"/>
      <c r="AI31" s="32"/>
      <c r="AJ31" s="33"/>
      <c r="AK31" s="13">
        <f>COUNTIF(AL9:AL28,"І ур")</f>
        <v>13</v>
      </c>
      <c r="AL31" s="3">
        <f>(AK31/AK30)*100</f>
        <v>65</v>
      </c>
      <c r="AM31" s="2"/>
      <c r="AN31" s="4"/>
      <c r="AO31" s="2"/>
    </row>
    <row r="32" spans="2:41" x14ac:dyDescent="0.25">
      <c r="B32" s="41"/>
      <c r="C32" s="41"/>
      <c r="D32" s="31" t="s">
        <v>16</v>
      </c>
      <c r="E32" s="32"/>
      <c r="F32" s="32"/>
      <c r="G32" s="32"/>
      <c r="H32" s="32"/>
      <c r="I32" s="33"/>
      <c r="J32" s="13">
        <f>COUNTIF(K9:K28,"ІІ ур")</f>
        <v>5</v>
      </c>
      <c r="K32" s="3">
        <f>(J32/J30)*100</f>
        <v>25</v>
      </c>
      <c r="L32" s="31" t="s">
        <v>16</v>
      </c>
      <c r="M32" s="32"/>
      <c r="N32" s="32"/>
      <c r="O32" s="32"/>
      <c r="P32" s="32"/>
      <c r="Q32" s="32"/>
      <c r="R32" s="33"/>
      <c r="S32" s="13">
        <f>COUNTIF(T9:T28,"ІІ ур")</f>
        <v>5</v>
      </c>
      <c r="T32" s="3">
        <f>(S32/S30)*100</f>
        <v>25</v>
      </c>
      <c r="U32" s="31" t="s">
        <v>16</v>
      </c>
      <c r="V32" s="32"/>
      <c r="W32" s="32"/>
      <c r="X32" s="32"/>
      <c r="Y32" s="32"/>
      <c r="Z32" s="32"/>
      <c r="AA32" s="33"/>
      <c r="AB32" s="13">
        <f>COUNTIF(AC9:AC28,"ІІ ур")</f>
        <v>5</v>
      </c>
      <c r="AC32" s="3">
        <f>(AB32/AB30)*100</f>
        <v>25</v>
      </c>
      <c r="AD32" s="31" t="s">
        <v>16</v>
      </c>
      <c r="AE32" s="32"/>
      <c r="AF32" s="32"/>
      <c r="AG32" s="32"/>
      <c r="AH32" s="32"/>
      <c r="AI32" s="32"/>
      <c r="AJ32" s="33"/>
      <c r="AK32" s="13">
        <f>COUNTIF(AL9:AL28,"ІІ ур")</f>
        <v>5</v>
      </c>
      <c r="AL32" s="3">
        <f>(AK32/AK30)*100</f>
        <v>25</v>
      </c>
      <c r="AM32" s="2"/>
      <c r="AN32" s="4"/>
      <c r="AO32" s="2"/>
    </row>
    <row r="33" spans="2:41" x14ac:dyDescent="0.25">
      <c r="B33" s="41"/>
      <c r="C33" s="41"/>
      <c r="D33" s="31" t="s">
        <v>17</v>
      </c>
      <c r="E33" s="32"/>
      <c r="F33" s="32"/>
      <c r="G33" s="32"/>
      <c r="H33" s="32"/>
      <c r="I33" s="33"/>
      <c r="J33" s="13">
        <f>COUNTIF(K9:K28,"ІІІ ур")</f>
        <v>2</v>
      </c>
      <c r="K33" s="3">
        <f>(J33/J30)*100</f>
        <v>10</v>
      </c>
      <c r="L33" s="31" t="s">
        <v>17</v>
      </c>
      <c r="M33" s="32"/>
      <c r="N33" s="32"/>
      <c r="O33" s="32"/>
      <c r="P33" s="32"/>
      <c r="Q33" s="32"/>
      <c r="R33" s="33"/>
      <c r="S33" s="13">
        <f>COUNTIF(T9:T28,"ІІІ ур")</f>
        <v>2</v>
      </c>
      <c r="T33" s="3">
        <f>(S33/S30)*100</f>
        <v>10</v>
      </c>
      <c r="U33" s="31" t="s">
        <v>17</v>
      </c>
      <c r="V33" s="32"/>
      <c r="W33" s="32"/>
      <c r="X33" s="32"/>
      <c r="Y33" s="32"/>
      <c r="Z33" s="32"/>
      <c r="AA33" s="33"/>
      <c r="AB33" s="13">
        <f>COUNTIF(AC9:AC28,"ІІІ ур")</f>
        <v>2</v>
      </c>
      <c r="AC33" s="3">
        <f>(AB33/AB30)*100</f>
        <v>10</v>
      </c>
      <c r="AD33" s="31" t="s">
        <v>17</v>
      </c>
      <c r="AE33" s="32"/>
      <c r="AF33" s="32"/>
      <c r="AG33" s="32"/>
      <c r="AH33" s="32"/>
      <c r="AI33" s="32"/>
      <c r="AJ33" s="33"/>
      <c r="AK33" s="13">
        <f>COUNTIF(AL9:AL28,"ІІІ ур")</f>
        <v>2</v>
      </c>
      <c r="AL33" s="3">
        <f>(AK33/AK30)*100</f>
        <v>10</v>
      </c>
      <c r="AM33" s="2"/>
      <c r="AN33" s="4"/>
      <c r="AO33" s="2"/>
    </row>
    <row r="34" spans="2:41" x14ac:dyDescent="0.25">
      <c r="B34" s="41"/>
      <c r="C34" s="41"/>
      <c r="D34" s="31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3"/>
      <c r="AN34" s="1" t="s">
        <v>23</v>
      </c>
      <c r="AO34" s="12" t="s">
        <v>2</v>
      </c>
    </row>
    <row r="35" spans="2:41" x14ac:dyDescent="0.25">
      <c r="B35" s="41"/>
      <c r="C35" s="41"/>
      <c r="D35" s="43" t="s">
        <v>22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5"/>
      <c r="AN35" s="11">
        <f>COUNTA(C9:C28)</f>
        <v>20</v>
      </c>
      <c r="AO35" s="11">
        <v>100</v>
      </c>
    </row>
    <row r="36" spans="2:41" x14ac:dyDescent="0.25">
      <c r="B36" s="41"/>
      <c r="C36" s="41"/>
      <c r="D36" s="39" t="s">
        <v>18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13">
        <f>COUNTIF(AO9:AO28,"І ур")</f>
        <v>13</v>
      </c>
      <c r="AO36" s="3">
        <f>(AN36/AN35)*100</f>
        <v>65</v>
      </c>
    </row>
    <row r="37" spans="2:41" x14ac:dyDescent="0.25">
      <c r="B37" s="41"/>
      <c r="C37" s="41"/>
      <c r="D37" s="39" t="s">
        <v>19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13">
        <f>COUNTIF(AO9:AO28,"ІІ ур")</f>
        <v>5</v>
      </c>
      <c r="AO37" s="3">
        <f>(AN37/AN35)*100</f>
        <v>25</v>
      </c>
    </row>
    <row r="38" spans="2:41" x14ac:dyDescent="0.25">
      <c r="B38" s="42"/>
      <c r="C38" s="42"/>
      <c r="D38" s="39" t="s">
        <v>20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13">
        <f>COUNTIF(AO9:AO28,"ІІІ ур")</f>
        <v>2</v>
      </c>
      <c r="AO38" s="3">
        <f>(AN38/AN35)*100</f>
        <v>10</v>
      </c>
    </row>
    <row r="90" spans="10:11" x14ac:dyDescent="0.25">
      <c r="J90">
        <v>1</v>
      </c>
      <c r="K90" t="s">
        <v>3</v>
      </c>
    </row>
    <row r="91" spans="10:11" x14ac:dyDescent="0.25">
      <c r="J91">
        <v>1.6</v>
      </c>
      <c r="K91" t="s">
        <v>4</v>
      </c>
    </row>
    <row r="92" spans="10:11" x14ac:dyDescent="0.25">
      <c r="J92">
        <v>2.6</v>
      </c>
      <c r="K92" t="s">
        <v>5</v>
      </c>
    </row>
  </sheetData>
  <autoFilter ref="K1:K43"/>
  <mergeCells count="52">
    <mergeCell ref="A2:AP2"/>
    <mergeCell ref="A3:AP3"/>
    <mergeCell ref="A4:AP4"/>
    <mergeCell ref="B6:AO6"/>
    <mergeCell ref="B7:B8"/>
    <mergeCell ref="C7:C8"/>
    <mergeCell ref="D7:H7"/>
    <mergeCell ref="L7:Q7"/>
    <mergeCell ref="U7:Z7"/>
    <mergeCell ref="AD7:AI7"/>
    <mergeCell ref="AA7:AA8"/>
    <mergeCell ref="AM7:AM8"/>
    <mergeCell ref="AN7:AN8"/>
    <mergeCell ref="AO7:AO8"/>
    <mergeCell ref="I7:I8"/>
    <mergeCell ref="J7:J8"/>
    <mergeCell ref="D34:AM34"/>
    <mergeCell ref="D36:AM36"/>
    <mergeCell ref="D37:AM37"/>
    <mergeCell ref="D38:AM38"/>
    <mergeCell ref="B29:B38"/>
    <mergeCell ref="C29:C38"/>
    <mergeCell ref="D29:I29"/>
    <mergeCell ref="D30:I30"/>
    <mergeCell ref="D35:AM35"/>
    <mergeCell ref="L29:R29"/>
    <mergeCell ref="L30:R30"/>
    <mergeCell ref="L33:R33"/>
    <mergeCell ref="U29:AA29"/>
    <mergeCell ref="U30:AA30"/>
    <mergeCell ref="D31:I31"/>
    <mergeCell ref="D32:I32"/>
    <mergeCell ref="AC7:AC8"/>
    <mergeCell ref="AJ7:AJ8"/>
    <mergeCell ref="AK7:AK8"/>
    <mergeCell ref="AL7:AL8"/>
    <mergeCell ref="K7:K8"/>
    <mergeCell ref="R7:R8"/>
    <mergeCell ref="S7:S8"/>
    <mergeCell ref="T7:T8"/>
    <mergeCell ref="AB7:AB8"/>
    <mergeCell ref="D33:I33"/>
    <mergeCell ref="L31:R31"/>
    <mergeCell ref="L32:R32"/>
    <mergeCell ref="U31:AA31"/>
    <mergeCell ref="U32:AA32"/>
    <mergeCell ref="U33:AA33"/>
    <mergeCell ref="AD29:AJ29"/>
    <mergeCell ref="AD30:AJ30"/>
    <mergeCell ref="AD31:AJ31"/>
    <mergeCell ref="AD32:AJ32"/>
    <mergeCell ref="AD33:AJ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2"/>
  <sheetViews>
    <sheetView topLeftCell="A13" zoomScale="70" zoomScaleNormal="70" workbookViewId="0">
      <selection activeCell="A29" sqref="A29:XFD31"/>
    </sheetView>
  </sheetViews>
  <sheetFormatPr defaultRowHeight="15" x14ac:dyDescent="0.25"/>
  <cols>
    <col min="2" max="2" width="4.5703125" customWidth="1"/>
    <col min="3" max="3" width="20.42578125" customWidth="1"/>
    <col min="4" max="4" width="8.5703125" customWidth="1"/>
    <col min="5" max="5" width="7.85546875" customWidth="1"/>
    <col min="6" max="6" width="4.85546875" customWidth="1"/>
    <col min="7" max="7" width="4.28515625" customWidth="1"/>
    <col min="8" max="8" width="5.5703125" customWidth="1"/>
    <col min="9" max="9" width="10.28515625" customWidth="1"/>
    <col min="10" max="10" width="8.140625" customWidth="1"/>
    <col min="11" max="11" width="8.7109375" customWidth="1"/>
    <col min="12" max="12" width="11.42578125" customWidth="1"/>
    <col min="13" max="13" width="4" customWidth="1"/>
    <col min="14" max="14" width="5.7109375" customWidth="1"/>
    <col min="15" max="15" width="9.5703125" customWidth="1"/>
    <col min="16" max="16" width="6.7109375" customWidth="1"/>
    <col min="17" max="18" width="6.28515625" customWidth="1"/>
    <col min="19" max="19" width="7.28515625" customWidth="1"/>
    <col min="20" max="20" width="7.85546875" customWidth="1"/>
    <col min="21" max="21" width="5.7109375" customWidth="1"/>
    <col min="22" max="22" width="4.140625" customWidth="1"/>
    <col min="23" max="23" width="6" customWidth="1"/>
    <col min="24" max="24" width="10.7109375" customWidth="1"/>
    <col min="25" max="25" width="6.28515625" customWidth="1"/>
    <col min="26" max="26" width="7.85546875" customWidth="1"/>
    <col min="27" max="27" width="5.5703125" customWidth="1"/>
    <col min="28" max="28" width="11.85546875" customWidth="1"/>
    <col min="29" max="29" width="4.5703125" customWidth="1"/>
    <col min="30" max="30" width="6.140625" customWidth="1"/>
    <col min="31" max="31" width="9.42578125" customWidth="1"/>
    <col min="34" max="34" width="11.140625" customWidth="1"/>
  </cols>
  <sheetData>
    <row r="1" spans="1:35" ht="18.75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 ht="18.75" x14ac:dyDescent="0.25">
      <c r="A2" s="70" t="s">
        <v>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</row>
    <row r="3" spans="1:35" ht="18.75" x14ac:dyDescent="0.25">
      <c r="A3" s="70" t="s">
        <v>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</row>
    <row r="4" spans="1:35" ht="18.75" x14ac:dyDescent="0.25">
      <c r="A4" s="70" t="s">
        <v>88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</row>
    <row r="5" spans="1:35" ht="18.75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75" x14ac:dyDescent="0.3">
      <c r="A6" s="17"/>
      <c r="B6" s="71" t="s">
        <v>10</v>
      </c>
      <c r="C6" s="71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1"/>
      <c r="AG6" s="71"/>
      <c r="AH6" s="71"/>
      <c r="AI6" s="17"/>
    </row>
    <row r="7" spans="1:35" ht="15" customHeight="1" x14ac:dyDescent="0.3">
      <c r="A7" s="17"/>
      <c r="B7" s="73" t="s">
        <v>0</v>
      </c>
      <c r="C7" s="74" t="s">
        <v>11</v>
      </c>
      <c r="D7" s="73" t="s">
        <v>24</v>
      </c>
      <c r="E7" s="73"/>
      <c r="F7" s="73"/>
      <c r="G7" s="59" t="s">
        <v>12</v>
      </c>
      <c r="H7" s="61" t="s">
        <v>13</v>
      </c>
      <c r="I7" s="58" t="s">
        <v>14</v>
      </c>
      <c r="J7" s="75" t="s">
        <v>25</v>
      </c>
      <c r="K7" s="75"/>
      <c r="L7" s="75"/>
      <c r="M7" s="59" t="s">
        <v>12</v>
      </c>
      <c r="N7" s="61" t="s">
        <v>13</v>
      </c>
      <c r="O7" s="58" t="s">
        <v>14</v>
      </c>
      <c r="P7" s="75" t="s">
        <v>26</v>
      </c>
      <c r="Q7" s="75"/>
      <c r="R7" s="75"/>
      <c r="S7" s="75"/>
      <c r="T7" s="75"/>
      <c r="U7" s="75"/>
      <c r="V7" s="59" t="s">
        <v>12</v>
      </c>
      <c r="W7" s="61" t="s">
        <v>13</v>
      </c>
      <c r="X7" s="58" t="s">
        <v>14</v>
      </c>
      <c r="Y7" s="75" t="s">
        <v>1</v>
      </c>
      <c r="Z7" s="75"/>
      <c r="AA7" s="75"/>
      <c r="AB7" s="75"/>
      <c r="AC7" s="59" t="s">
        <v>12</v>
      </c>
      <c r="AD7" s="61" t="s">
        <v>13</v>
      </c>
      <c r="AE7" s="58" t="s">
        <v>14</v>
      </c>
      <c r="AF7" s="59" t="s">
        <v>12</v>
      </c>
      <c r="AG7" s="61" t="s">
        <v>13</v>
      </c>
      <c r="AH7" s="58" t="s">
        <v>14</v>
      </c>
      <c r="AI7" s="17"/>
    </row>
    <row r="8" spans="1:35" ht="225" customHeight="1" x14ac:dyDescent="0.3">
      <c r="A8" s="17"/>
      <c r="B8" s="73"/>
      <c r="C8" s="73"/>
      <c r="D8" s="19" t="s">
        <v>50</v>
      </c>
      <c r="E8" s="19" t="s">
        <v>51</v>
      </c>
      <c r="F8" s="19" t="s">
        <v>52</v>
      </c>
      <c r="G8" s="60"/>
      <c r="H8" s="62"/>
      <c r="I8" s="58"/>
      <c r="J8" s="19" t="s">
        <v>53</v>
      </c>
      <c r="K8" s="19" t="s">
        <v>54</v>
      </c>
      <c r="L8" s="19" t="s">
        <v>55</v>
      </c>
      <c r="M8" s="60"/>
      <c r="N8" s="62"/>
      <c r="O8" s="58"/>
      <c r="P8" s="19" t="s">
        <v>56</v>
      </c>
      <c r="Q8" s="19" t="s">
        <v>57</v>
      </c>
      <c r="R8" s="19" t="s">
        <v>58</v>
      </c>
      <c r="S8" s="19" t="s">
        <v>59</v>
      </c>
      <c r="T8" s="19" t="s">
        <v>60</v>
      </c>
      <c r="U8" s="19" t="s">
        <v>61</v>
      </c>
      <c r="V8" s="60"/>
      <c r="W8" s="62"/>
      <c r="X8" s="58"/>
      <c r="Y8" s="19" t="s">
        <v>62</v>
      </c>
      <c r="Z8" s="19" t="s">
        <v>63</v>
      </c>
      <c r="AA8" s="19" t="s">
        <v>64</v>
      </c>
      <c r="AB8" s="19" t="s">
        <v>65</v>
      </c>
      <c r="AC8" s="60"/>
      <c r="AD8" s="62"/>
      <c r="AE8" s="58"/>
      <c r="AF8" s="60"/>
      <c r="AG8" s="62"/>
      <c r="AH8" s="58"/>
      <c r="AI8" s="17"/>
    </row>
    <row r="9" spans="1:35" ht="18.75" x14ac:dyDescent="0.3">
      <c r="A9" s="17"/>
      <c r="B9" s="20">
        <v>1</v>
      </c>
      <c r="C9" s="20" t="s">
        <v>90</v>
      </c>
      <c r="D9" s="20">
        <v>2</v>
      </c>
      <c r="E9" s="20">
        <v>3</v>
      </c>
      <c r="F9" s="20">
        <v>2</v>
      </c>
      <c r="G9" s="21">
        <f>SUM(D9:F9)</f>
        <v>7</v>
      </c>
      <c r="H9" s="22">
        <f>G9/3</f>
        <v>2.3333333333333335</v>
      </c>
      <c r="I9" s="23" t="str">
        <f>IF(D9="","",VLOOKUP(H9,$J$90:$K$92,2,TRUE))</f>
        <v>ІІ ур</v>
      </c>
      <c r="J9" s="20">
        <v>3</v>
      </c>
      <c r="K9" s="20">
        <v>2</v>
      </c>
      <c r="L9" s="20">
        <v>2</v>
      </c>
      <c r="M9" s="21">
        <f>SUM(J9:L9)</f>
        <v>7</v>
      </c>
      <c r="N9" s="22">
        <f>M9/3</f>
        <v>2.3333333333333335</v>
      </c>
      <c r="O9" s="23" t="str">
        <f>IF(J9="","",VLOOKUP(N9,$J$90:$K$92,2,TRUE))</f>
        <v>ІІ ур</v>
      </c>
      <c r="P9" s="20">
        <v>2</v>
      </c>
      <c r="Q9" s="20">
        <v>3</v>
      </c>
      <c r="R9" s="20">
        <v>2</v>
      </c>
      <c r="S9" s="20">
        <v>2</v>
      </c>
      <c r="T9" s="20">
        <v>2</v>
      </c>
      <c r="U9" s="20">
        <v>3</v>
      </c>
      <c r="V9" s="21">
        <f>SUM(P9:U9)</f>
        <v>14</v>
      </c>
      <c r="W9" s="22">
        <f>V9/6</f>
        <v>2.3333333333333335</v>
      </c>
      <c r="X9" s="23" t="str">
        <f>IF(P9="","",VLOOKUP(W9,$J$90:$K$92,2,TRUE))</f>
        <v>ІІ ур</v>
      </c>
      <c r="Y9" s="20">
        <v>2</v>
      </c>
      <c r="Z9" s="20">
        <v>3</v>
      </c>
      <c r="AA9" s="20">
        <v>3</v>
      </c>
      <c r="AB9" s="20">
        <v>2</v>
      </c>
      <c r="AC9" s="21">
        <f>SUM(Y9:AB9)</f>
        <v>10</v>
      </c>
      <c r="AD9" s="22">
        <f>AC9/4</f>
        <v>2.5</v>
      </c>
      <c r="AE9" s="23" t="str">
        <f>IF(Y9="","",VLOOKUP(AD9,$J$90:$K$92,2,TRUE))</f>
        <v>ІІ ур</v>
      </c>
      <c r="AF9" s="24">
        <f>G9+M9+V9+AC9</f>
        <v>38</v>
      </c>
      <c r="AG9" s="25">
        <f>AF9/16</f>
        <v>2.375</v>
      </c>
      <c r="AH9" s="23" t="str">
        <f>IF(AB9="","",VLOOKUP(AG9,$J$90:$K$92,2,TRUE))</f>
        <v>ІІ ур</v>
      </c>
      <c r="AI9" s="17"/>
    </row>
    <row r="10" spans="1:35" ht="18.75" x14ac:dyDescent="0.3">
      <c r="A10" s="17"/>
      <c r="B10" s="20">
        <v>2</v>
      </c>
      <c r="C10" s="20" t="s">
        <v>91</v>
      </c>
      <c r="D10" s="20">
        <v>1</v>
      </c>
      <c r="E10" s="20">
        <v>2</v>
      </c>
      <c r="F10" s="20">
        <v>1</v>
      </c>
      <c r="G10" s="21">
        <f t="shared" ref="G10:G28" si="0">SUM(D10:F10)</f>
        <v>4</v>
      </c>
      <c r="H10" s="22">
        <f t="shared" ref="H10:H28" si="1">G10/3</f>
        <v>1.3333333333333333</v>
      </c>
      <c r="I10" s="23" t="str">
        <f>IF(D10="","",VLOOKUP(H10,$J$90:$K$92,2,TRUE))</f>
        <v>І ур</v>
      </c>
      <c r="J10" s="20">
        <v>1</v>
      </c>
      <c r="K10" s="20">
        <v>1</v>
      </c>
      <c r="L10" s="20">
        <v>1</v>
      </c>
      <c r="M10" s="21">
        <f t="shared" ref="M10:M28" si="2">SUM(J10:L10)</f>
        <v>3</v>
      </c>
      <c r="N10" s="22">
        <f t="shared" ref="N10:N28" si="3">M10/3</f>
        <v>1</v>
      </c>
      <c r="O10" s="23" t="str">
        <f>IF(J10="","",VLOOKUP(N10,$J$90:$K$92,2,TRUE))</f>
        <v>І ур</v>
      </c>
      <c r="P10" s="20">
        <v>1</v>
      </c>
      <c r="Q10" s="20">
        <v>1</v>
      </c>
      <c r="R10" s="20">
        <v>1</v>
      </c>
      <c r="S10" s="20">
        <v>1</v>
      </c>
      <c r="T10" s="20">
        <v>2</v>
      </c>
      <c r="U10" s="20">
        <v>1</v>
      </c>
      <c r="V10" s="21">
        <f t="shared" ref="V10:V28" si="4">SUM(P10:U10)</f>
        <v>7</v>
      </c>
      <c r="W10" s="22">
        <f t="shared" ref="W10:W28" si="5">V10/6</f>
        <v>1.1666666666666667</v>
      </c>
      <c r="X10" s="23" t="str">
        <f>IF(P10="","",VLOOKUP(W10,$J$90:$K$92,2,TRUE))</f>
        <v>І ур</v>
      </c>
      <c r="Y10" s="20">
        <v>1</v>
      </c>
      <c r="Z10" s="20">
        <v>1</v>
      </c>
      <c r="AA10" s="20">
        <v>1</v>
      </c>
      <c r="AB10" s="20">
        <v>2</v>
      </c>
      <c r="AC10" s="21">
        <f t="shared" ref="AC10:AC28" si="6">SUM(Y10:AB10)</f>
        <v>5</v>
      </c>
      <c r="AD10" s="22">
        <f t="shared" ref="AD10:AD28" si="7">AC10/4</f>
        <v>1.25</v>
      </c>
      <c r="AE10" s="23" t="str">
        <f>IF(Y10="","",VLOOKUP(AD10,$J$90:$K$92,2,TRUE))</f>
        <v>І ур</v>
      </c>
      <c r="AF10" s="24">
        <f t="shared" ref="AF10:AF28" si="8">G10+M10+V10+AC10</f>
        <v>19</v>
      </c>
      <c r="AG10" s="25">
        <f t="shared" ref="AG10:AG28" si="9">AF10/16</f>
        <v>1.1875</v>
      </c>
      <c r="AH10" s="23" t="str">
        <f>IF(AB10="","",VLOOKUP(AG10,$J$90:$K$92,2,TRUE))</f>
        <v>І ур</v>
      </c>
      <c r="AI10" s="17"/>
    </row>
    <row r="11" spans="1:35" ht="18.75" x14ac:dyDescent="0.3">
      <c r="A11" s="17"/>
      <c r="B11" s="20">
        <v>3</v>
      </c>
      <c r="C11" s="20" t="s">
        <v>92</v>
      </c>
      <c r="D11" s="20">
        <v>2</v>
      </c>
      <c r="E11" s="20">
        <v>1</v>
      </c>
      <c r="F11" s="20">
        <v>1</v>
      </c>
      <c r="G11" s="21">
        <f t="shared" si="0"/>
        <v>4</v>
      </c>
      <c r="H11" s="22">
        <f t="shared" si="1"/>
        <v>1.3333333333333333</v>
      </c>
      <c r="I11" s="23" t="str">
        <f>IF(D11="","",VLOOKUP(H11,$J$90:$K$92,2,TRUE))</f>
        <v>І ур</v>
      </c>
      <c r="J11" s="20">
        <v>1</v>
      </c>
      <c r="K11" s="20">
        <v>2</v>
      </c>
      <c r="L11" s="20">
        <v>1</v>
      </c>
      <c r="M11" s="21">
        <f t="shared" si="2"/>
        <v>4</v>
      </c>
      <c r="N11" s="22">
        <f t="shared" si="3"/>
        <v>1.3333333333333333</v>
      </c>
      <c r="O11" s="23" t="str">
        <f>IF(J11="","",VLOOKUP(N11,$J$90:$K$92,2,TRUE))</f>
        <v>І ур</v>
      </c>
      <c r="P11" s="20">
        <v>1</v>
      </c>
      <c r="Q11" s="20">
        <v>2</v>
      </c>
      <c r="R11" s="20">
        <v>1</v>
      </c>
      <c r="S11" s="20">
        <v>2</v>
      </c>
      <c r="T11" s="20">
        <v>2</v>
      </c>
      <c r="U11" s="20">
        <v>1</v>
      </c>
      <c r="V11" s="21">
        <f t="shared" si="4"/>
        <v>9</v>
      </c>
      <c r="W11" s="22">
        <f t="shared" si="5"/>
        <v>1.5</v>
      </c>
      <c r="X11" s="23" t="str">
        <f>IF(P11="","",VLOOKUP(W11,$J$90:$K$92,2,TRUE))</f>
        <v>І ур</v>
      </c>
      <c r="Y11" s="20">
        <v>1</v>
      </c>
      <c r="Z11" s="20">
        <v>2</v>
      </c>
      <c r="AA11" s="20">
        <v>1</v>
      </c>
      <c r="AB11" s="20">
        <v>1</v>
      </c>
      <c r="AC11" s="21">
        <f t="shared" si="6"/>
        <v>5</v>
      </c>
      <c r="AD11" s="22">
        <f t="shared" si="7"/>
        <v>1.25</v>
      </c>
      <c r="AE11" s="23" t="str">
        <f>IF(Y11="","",VLOOKUP(AD11,$J$90:$K$92,2,TRUE))</f>
        <v>І ур</v>
      </c>
      <c r="AF11" s="24">
        <f t="shared" si="8"/>
        <v>22</v>
      </c>
      <c r="AG11" s="25">
        <f t="shared" si="9"/>
        <v>1.375</v>
      </c>
      <c r="AH11" s="23" t="str">
        <f>IF(AB11="","",VLOOKUP(AG11,$J$90:$K$92,2,TRUE))</f>
        <v>І ур</v>
      </c>
      <c r="AI11" s="17"/>
    </row>
    <row r="12" spans="1:35" ht="18.75" x14ac:dyDescent="0.3">
      <c r="A12" s="17"/>
      <c r="B12" s="20">
        <v>4</v>
      </c>
      <c r="C12" s="20" t="s">
        <v>93</v>
      </c>
      <c r="D12" s="20">
        <v>2</v>
      </c>
      <c r="E12" s="20">
        <v>1</v>
      </c>
      <c r="F12" s="20">
        <v>1</v>
      </c>
      <c r="G12" s="21">
        <f t="shared" si="0"/>
        <v>4</v>
      </c>
      <c r="H12" s="22">
        <f t="shared" si="1"/>
        <v>1.3333333333333333</v>
      </c>
      <c r="I12" s="23" t="str">
        <f>IF(D12="","",VLOOKUP(H12,$J$90:$K$92,2,TRUE))</f>
        <v>І ур</v>
      </c>
      <c r="J12" s="20">
        <v>2</v>
      </c>
      <c r="K12" s="20">
        <v>1</v>
      </c>
      <c r="L12" s="20">
        <v>1</v>
      </c>
      <c r="M12" s="21">
        <f t="shared" si="2"/>
        <v>4</v>
      </c>
      <c r="N12" s="22">
        <f t="shared" si="3"/>
        <v>1.3333333333333333</v>
      </c>
      <c r="O12" s="23" t="str">
        <f>IF(J12="","",VLOOKUP(N12,$J$90:$K$92,2,TRUE))</f>
        <v>І ур</v>
      </c>
      <c r="P12" s="20">
        <v>1</v>
      </c>
      <c r="Q12" s="20">
        <v>2</v>
      </c>
      <c r="R12" s="20">
        <v>1</v>
      </c>
      <c r="S12" s="20">
        <v>2</v>
      </c>
      <c r="T12" s="20">
        <v>1</v>
      </c>
      <c r="U12" s="20">
        <v>1</v>
      </c>
      <c r="V12" s="21">
        <f t="shared" si="4"/>
        <v>8</v>
      </c>
      <c r="W12" s="22">
        <f t="shared" si="5"/>
        <v>1.3333333333333333</v>
      </c>
      <c r="X12" s="23" t="str">
        <f>IF(P12="","",VLOOKUP(W12,$J$90:$K$92,2,TRUE))</f>
        <v>І ур</v>
      </c>
      <c r="Y12" s="20">
        <v>1</v>
      </c>
      <c r="Z12" s="20">
        <v>2</v>
      </c>
      <c r="AA12" s="20">
        <v>1</v>
      </c>
      <c r="AB12" s="20">
        <v>2</v>
      </c>
      <c r="AC12" s="21">
        <f t="shared" si="6"/>
        <v>6</v>
      </c>
      <c r="AD12" s="22">
        <f t="shared" si="7"/>
        <v>1.5</v>
      </c>
      <c r="AE12" s="23" t="str">
        <f>IF(Y12="","",VLOOKUP(AD12,$J$90:$K$92,2,TRUE))</f>
        <v>І ур</v>
      </c>
      <c r="AF12" s="24">
        <f t="shared" si="8"/>
        <v>22</v>
      </c>
      <c r="AG12" s="25">
        <f t="shared" si="9"/>
        <v>1.375</v>
      </c>
      <c r="AH12" s="23" t="str">
        <f>IF(AB12="","",VLOOKUP(AG12,$J$90:$K$92,2,TRUE))</f>
        <v>І ур</v>
      </c>
      <c r="AI12" s="17"/>
    </row>
    <row r="13" spans="1:35" ht="18.75" x14ac:dyDescent="0.3">
      <c r="A13" s="17"/>
      <c r="B13" s="20">
        <v>5</v>
      </c>
      <c r="C13" s="20" t="s">
        <v>94</v>
      </c>
      <c r="D13" s="20">
        <v>1</v>
      </c>
      <c r="E13" s="20">
        <v>2</v>
      </c>
      <c r="F13" s="20">
        <v>1</v>
      </c>
      <c r="G13" s="21">
        <f t="shared" si="0"/>
        <v>4</v>
      </c>
      <c r="H13" s="22">
        <f t="shared" si="1"/>
        <v>1.3333333333333333</v>
      </c>
      <c r="I13" s="23" t="str">
        <f>IF(D13="","",VLOOKUP(H13,$J$90:$K$92,2,TRUE))</f>
        <v>І ур</v>
      </c>
      <c r="J13" s="20">
        <v>1</v>
      </c>
      <c r="K13" s="20">
        <v>1</v>
      </c>
      <c r="L13" s="20">
        <v>2</v>
      </c>
      <c r="M13" s="21">
        <f t="shared" si="2"/>
        <v>4</v>
      </c>
      <c r="N13" s="22">
        <f t="shared" si="3"/>
        <v>1.3333333333333333</v>
      </c>
      <c r="O13" s="23" t="str">
        <f>IF(J13="","",VLOOKUP(N13,$J$90:$K$92,2,TRUE))</f>
        <v>І ур</v>
      </c>
      <c r="P13" s="20">
        <v>2</v>
      </c>
      <c r="Q13" s="20">
        <v>1</v>
      </c>
      <c r="R13" s="20">
        <v>2</v>
      </c>
      <c r="S13" s="20">
        <v>1</v>
      </c>
      <c r="T13" s="20">
        <v>1</v>
      </c>
      <c r="U13" s="20">
        <v>2</v>
      </c>
      <c r="V13" s="21">
        <f t="shared" si="4"/>
        <v>9</v>
      </c>
      <c r="W13" s="22">
        <f t="shared" si="5"/>
        <v>1.5</v>
      </c>
      <c r="X13" s="23" t="str">
        <f>IF(P13="","",VLOOKUP(W13,$J$90:$K$92,2,TRUE))</f>
        <v>І ур</v>
      </c>
      <c r="Y13" s="20">
        <v>1</v>
      </c>
      <c r="Z13" s="20">
        <v>2</v>
      </c>
      <c r="AA13" s="20">
        <v>2</v>
      </c>
      <c r="AB13" s="20">
        <v>1</v>
      </c>
      <c r="AC13" s="21">
        <f t="shared" si="6"/>
        <v>6</v>
      </c>
      <c r="AD13" s="22">
        <f t="shared" si="7"/>
        <v>1.5</v>
      </c>
      <c r="AE13" s="23" t="str">
        <f>IF(Y13="","",VLOOKUP(AD13,$J$90:$K$92,2,TRUE))</f>
        <v>І ур</v>
      </c>
      <c r="AF13" s="24">
        <f t="shared" si="8"/>
        <v>23</v>
      </c>
      <c r="AG13" s="25">
        <f t="shared" si="9"/>
        <v>1.4375</v>
      </c>
      <c r="AH13" s="23" t="str">
        <f>IF(AB13="","",VLOOKUP(AG13,$J$90:$K$92,2,TRUE))</f>
        <v>І ур</v>
      </c>
      <c r="AI13" s="17"/>
    </row>
    <row r="14" spans="1:35" ht="18.75" x14ac:dyDescent="0.3">
      <c r="A14" s="17"/>
      <c r="B14" s="20">
        <v>6</v>
      </c>
      <c r="C14" s="20" t="s">
        <v>95</v>
      </c>
      <c r="D14" s="20">
        <v>1</v>
      </c>
      <c r="E14" s="20">
        <v>1</v>
      </c>
      <c r="F14" s="20">
        <v>2</v>
      </c>
      <c r="G14" s="21">
        <f t="shared" si="0"/>
        <v>4</v>
      </c>
      <c r="H14" s="22">
        <f t="shared" si="1"/>
        <v>1.3333333333333333</v>
      </c>
      <c r="I14" s="23" t="str">
        <f>IF(D14="","",VLOOKUP(H14,$J$90:$K$92,2,TRUE))</f>
        <v>І ур</v>
      </c>
      <c r="J14" s="20">
        <v>2</v>
      </c>
      <c r="K14" s="20">
        <v>1</v>
      </c>
      <c r="L14" s="20">
        <v>1</v>
      </c>
      <c r="M14" s="21">
        <f t="shared" si="2"/>
        <v>4</v>
      </c>
      <c r="N14" s="22">
        <f t="shared" si="3"/>
        <v>1.3333333333333333</v>
      </c>
      <c r="O14" s="23" t="str">
        <f>IF(J14="","",VLOOKUP(N14,$J$90:$K$92,2,TRUE))</f>
        <v>І ур</v>
      </c>
      <c r="P14" s="20">
        <v>2</v>
      </c>
      <c r="Q14" s="20">
        <v>1</v>
      </c>
      <c r="R14" s="20">
        <v>2</v>
      </c>
      <c r="S14" s="20">
        <v>1</v>
      </c>
      <c r="T14" s="20">
        <v>2</v>
      </c>
      <c r="U14" s="20">
        <v>1</v>
      </c>
      <c r="V14" s="21">
        <f t="shared" si="4"/>
        <v>9</v>
      </c>
      <c r="W14" s="22">
        <f t="shared" si="5"/>
        <v>1.5</v>
      </c>
      <c r="X14" s="23" t="str">
        <f>IF(P14="","",VLOOKUP(W14,$J$90:$K$92,2,TRUE))</f>
        <v>І ур</v>
      </c>
      <c r="Y14" s="20">
        <v>1</v>
      </c>
      <c r="Z14" s="20">
        <v>2</v>
      </c>
      <c r="AA14" s="20">
        <v>1</v>
      </c>
      <c r="AB14" s="20">
        <v>1</v>
      </c>
      <c r="AC14" s="21">
        <f t="shared" si="6"/>
        <v>5</v>
      </c>
      <c r="AD14" s="22">
        <f t="shared" si="7"/>
        <v>1.25</v>
      </c>
      <c r="AE14" s="23" t="str">
        <f>IF(Y14="","",VLOOKUP(AD14,$J$90:$K$92,2,TRUE))</f>
        <v>І ур</v>
      </c>
      <c r="AF14" s="24">
        <f t="shared" si="8"/>
        <v>22</v>
      </c>
      <c r="AG14" s="25">
        <f t="shared" si="9"/>
        <v>1.375</v>
      </c>
      <c r="AH14" s="23" t="str">
        <f>IF(AB14="","",VLOOKUP(AG14,$J$90:$K$92,2,TRUE))</f>
        <v>І ур</v>
      </c>
      <c r="AI14" s="17"/>
    </row>
    <row r="15" spans="1:35" ht="18.75" x14ac:dyDescent="0.3">
      <c r="A15" s="17"/>
      <c r="B15" s="20">
        <v>7</v>
      </c>
      <c r="C15" s="20" t="s">
        <v>96</v>
      </c>
      <c r="D15" s="20">
        <v>2</v>
      </c>
      <c r="E15" s="20">
        <v>3</v>
      </c>
      <c r="F15" s="20">
        <v>3</v>
      </c>
      <c r="G15" s="21">
        <f t="shared" si="0"/>
        <v>8</v>
      </c>
      <c r="H15" s="22">
        <f t="shared" si="1"/>
        <v>2.6666666666666665</v>
      </c>
      <c r="I15" s="23" t="str">
        <f>IF(D15="","",VLOOKUP(H15,$J$90:$K$92,2,TRUE))</f>
        <v>ІІІ ур</v>
      </c>
      <c r="J15" s="20">
        <v>3</v>
      </c>
      <c r="K15" s="20">
        <v>2</v>
      </c>
      <c r="L15" s="20">
        <v>3</v>
      </c>
      <c r="M15" s="21">
        <f t="shared" si="2"/>
        <v>8</v>
      </c>
      <c r="N15" s="22">
        <f t="shared" si="3"/>
        <v>2.6666666666666665</v>
      </c>
      <c r="O15" s="23" t="str">
        <f>IF(J15="","",VLOOKUP(N15,$J$90:$K$92,2,TRUE))</f>
        <v>ІІІ ур</v>
      </c>
      <c r="P15" s="20">
        <v>3</v>
      </c>
      <c r="Q15" s="20">
        <v>2</v>
      </c>
      <c r="R15" s="20">
        <v>3</v>
      </c>
      <c r="S15" s="20">
        <v>3</v>
      </c>
      <c r="T15" s="20">
        <v>2</v>
      </c>
      <c r="U15" s="20">
        <v>3</v>
      </c>
      <c r="V15" s="21">
        <f t="shared" si="4"/>
        <v>16</v>
      </c>
      <c r="W15" s="22">
        <f t="shared" si="5"/>
        <v>2.6666666666666665</v>
      </c>
      <c r="X15" s="23" t="str">
        <f>IF(P15="","",VLOOKUP(W15,$J$90:$K$92,2,TRUE))</f>
        <v>ІІІ ур</v>
      </c>
      <c r="Y15" s="20">
        <v>3</v>
      </c>
      <c r="Z15" s="20">
        <v>2</v>
      </c>
      <c r="AA15" s="20">
        <v>3</v>
      </c>
      <c r="AB15" s="20">
        <v>3</v>
      </c>
      <c r="AC15" s="21">
        <f t="shared" si="6"/>
        <v>11</v>
      </c>
      <c r="AD15" s="22">
        <f t="shared" si="7"/>
        <v>2.75</v>
      </c>
      <c r="AE15" s="23" t="str">
        <f>IF(Y15="","",VLOOKUP(AD15,$J$90:$K$92,2,TRUE))</f>
        <v>ІІІ ур</v>
      </c>
      <c r="AF15" s="24">
        <f t="shared" si="8"/>
        <v>43</v>
      </c>
      <c r="AG15" s="25">
        <f t="shared" si="9"/>
        <v>2.6875</v>
      </c>
      <c r="AH15" s="23" t="str">
        <f>IF(AB15="","",VLOOKUP(AG15,$J$90:$K$92,2,TRUE))</f>
        <v>ІІІ ур</v>
      </c>
      <c r="AI15" s="17"/>
    </row>
    <row r="16" spans="1:35" ht="18.75" x14ac:dyDescent="0.3">
      <c r="A16" s="17"/>
      <c r="B16" s="20">
        <v>8</v>
      </c>
      <c r="C16" s="20" t="s">
        <v>97</v>
      </c>
      <c r="D16" s="20">
        <v>2</v>
      </c>
      <c r="E16" s="20">
        <v>1</v>
      </c>
      <c r="F16" s="20">
        <v>1</v>
      </c>
      <c r="G16" s="21">
        <f t="shared" si="0"/>
        <v>4</v>
      </c>
      <c r="H16" s="22">
        <f t="shared" si="1"/>
        <v>1.3333333333333333</v>
      </c>
      <c r="I16" s="23" t="str">
        <f>IF(D16="","",VLOOKUP(H16,$J$90:$K$92,2,TRUE))</f>
        <v>І ур</v>
      </c>
      <c r="J16" s="20">
        <v>1</v>
      </c>
      <c r="K16" s="20">
        <v>1</v>
      </c>
      <c r="L16" s="20">
        <v>2</v>
      </c>
      <c r="M16" s="21">
        <f t="shared" si="2"/>
        <v>4</v>
      </c>
      <c r="N16" s="22">
        <f t="shared" si="3"/>
        <v>1.3333333333333333</v>
      </c>
      <c r="O16" s="23" t="str">
        <f>IF(J16="","",VLOOKUP(N16,$J$90:$K$92,2,TRUE))</f>
        <v>І ур</v>
      </c>
      <c r="P16" s="20">
        <v>2</v>
      </c>
      <c r="Q16" s="20">
        <v>1</v>
      </c>
      <c r="R16" s="20">
        <v>2</v>
      </c>
      <c r="S16" s="20">
        <v>2</v>
      </c>
      <c r="T16" s="20">
        <v>1</v>
      </c>
      <c r="U16" s="20">
        <v>1</v>
      </c>
      <c r="V16" s="21">
        <f t="shared" si="4"/>
        <v>9</v>
      </c>
      <c r="W16" s="22">
        <f t="shared" si="5"/>
        <v>1.5</v>
      </c>
      <c r="X16" s="23" t="str">
        <f>IF(P16="","",VLOOKUP(W16,$J$90:$K$92,2,TRUE))</f>
        <v>І ур</v>
      </c>
      <c r="Y16" s="20">
        <v>1</v>
      </c>
      <c r="Z16" s="20">
        <v>2</v>
      </c>
      <c r="AA16" s="20">
        <v>1</v>
      </c>
      <c r="AB16" s="20">
        <v>2</v>
      </c>
      <c r="AC16" s="21">
        <f t="shared" si="6"/>
        <v>6</v>
      </c>
      <c r="AD16" s="22">
        <f t="shared" si="7"/>
        <v>1.5</v>
      </c>
      <c r="AE16" s="23" t="str">
        <f>IF(Y16="","",VLOOKUP(AD16,$J$90:$K$92,2,TRUE))</f>
        <v>І ур</v>
      </c>
      <c r="AF16" s="24">
        <f t="shared" si="8"/>
        <v>23</v>
      </c>
      <c r="AG16" s="25">
        <f t="shared" si="9"/>
        <v>1.4375</v>
      </c>
      <c r="AH16" s="23" t="str">
        <f>IF(AB16="","",VLOOKUP(AG16,$J$90:$K$92,2,TRUE))</f>
        <v>І ур</v>
      </c>
      <c r="AI16" s="17"/>
    </row>
    <row r="17" spans="1:35" ht="18.75" x14ac:dyDescent="0.3">
      <c r="A17" s="17"/>
      <c r="B17" s="20">
        <v>9</v>
      </c>
      <c r="C17" s="20" t="s">
        <v>98</v>
      </c>
      <c r="D17" s="20">
        <v>2</v>
      </c>
      <c r="E17" s="20">
        <v>1</v>
      </c>
      <c r="F17" s="20">
        <v>1</v>
      </c>
      <c r="G17" s="21">
        <f t="shared" si="0"/>
        <v>4</v>
      </c>
      <c r="H17" s="22">
        <f t="shared" si="1"/>
        <v>1.3333333333333333</v>
      </c>
      <c r="I17" s="23" t="str">
        <f>IF(D17="","",VLOOKUP(H17,$J$90:$K$92,2,TRUE))</f>
        <v>І ур</v>
      </c>
      <c r="J17" s="20">
        <v>1</v>
      </c>
      <c r="K17" s="20">
        <v>2</v>
      </c>
      <c r="L17" s="20">
        <v>1</v>
      </c>
      <c r="M17" s="21">
        <f t="shared" si="2"/>
        <v>4</v>
      </c>
      <c r="N17" s="22">
        <f t="shared" si="3"/>
        <v>1.3333333333333333</v>
      </c>
      <c r="O17" s="23" t="str">
        <f>IF(J17="","",VLOOKUP(N17,$J$90:$K$92,2,TRUE))</f>
        <v>І ур</v>
      </c>
      <c r="P17" s="20">
        <v>1</v>
      </c>
      <c r="Q17" s="20">
        <v>2</v>
      </c>
      <c r="R17" s="20">
        <v>1</v>
      </c>
      <c r="S17" s="20">
        <v>2</v>
      </c>
      <c r="T17" s="20">
        <v>1</v>
      </c>
      <c r="U17" s="20">
        <v>2</v>
      </c>
      <c r="V17" s="21">
        <f t="shared" si="4"/>
        <v>9</v>
      </c>
      <c r="W17" s="22">
        <f t="shared" si="5"/>
        <v>1.5</v>
      </c>
      <c r="X17" s="23" t="str">
        <f>IF(P17="","",VLOOKUP(W17,$J$90:$K$92,2,TRUE))</f>
        <v>І ур</v>
      </c>
      <c r="Y17" s="20">
        <v>1</v>
      </c>
      <c r="Z17" s="20">
        <v>2</v>
      </c>
      <c r="AA17" s="20">
        <v>1</v>
      </c>
      <c r="AB17" s="20">
        <v>1</v>
      </c>
      <c r="AC17" s="21">
        <f t="shared" si="6"/>
        <v>5</v>
      </c>
      <c r="AD17" s="22">
        <f t="shared" si="7"/>
        <v>1.25</v>
      </c>
      <c r="AE17" s="23" t="str">
        <f>IF(Y17="","",VLOOKUP(AD17,$J$90:$K$92,2,TRUE))</f>
        <v>І ур</v>
      </c>
      <c r="AF17" s="24">
        <f t="shared" si="8"/>
        <v>22</v>
      </c>
      <c r="AG17" s="25">
        <f t="shared" si="9"/>
        <v>1.375</v>
      </c>
      <c r="AH17" s="23" t="str">
        <f>IF(AB17="","",VLOOKUP(AG17,$J$90:$K$92,2,TRUE))</f>
        <v>І ур</v>
      </c>
      <c r="AI17" s="17"/>
    </row>
    <row r="18" spans="1:35" ht="18.75" x14ac:dyDescent="0.3">
      <c r="A18" s="17"/>
      <c r="B18" s="20">
        <v>10</v>
      </c>
      <c r="C18" s="20" t="s">
        <v>99</v>
      </c>
      <c r="D18" s="20">
        <v>3</v>
      </c>
      <c r="E18" s="20">
        <v>3</v>
      </c>
      <c r="F18" s="20">
        <v>3</v>
      </c>
      <c r="G18" s="21">
        <f t="shared" si="0"/>
        <v>9</v>
      </c>
      <c r="H18" s="22">
        <f t="shared" si="1"/>
        <v>3</v>
      </c>
      <c r="I18" s="23" t="str">
        <f>IF(D18="","",VLOOKUP(H18,$J$90:$K$92,2,TRUE))</f>
        <v>ІІІ ур</v>
      </c>
      <c r="J18" s="20">
        <v>3</v>
      </c>
      <c r="K18" s="20">
        <v>2</v>
      </c>
      <c r="L18" s="20">
        <v>3</v>
      </c>
      <c r="M18" s="21">
        <f t="shared" si="2"/>
        <v>8</v>
      </c>
      <c r="N18" s="22">
        <f t="shared" si="3"/>
        <v>2.6666666666666665</v>
      </c>
      <c r="O18" s="23" t="str">
        <f>IF(J18="","",VLOOKUP(N18,$J$90:$K$92,2,TRUE))</f>
        <v>ІІІ ур</v>
      </c>
      <c r="P18" s="20">
        <v>3</v>
      </c>
      <c r="Q18" s="20">
        <v>2</v>
      </c>
      <c r="R18" s="20">
        <v>3</v>
      </c>
      <c r="S18" s="20">
        <v>3</v>
      </c>
      <c r="T18" s="20">
        <v>2</v>
      </c>
      <c r="U18" s="20">
        <v>3</v>
      </c>
      <c r="V18" s="21">
        <f t="shared" si="4"/>
        <v>16</v>
      </c>
      <c r="W18" s="22">
        <f t="shared" si="5"/>
        <v>2.6666666666666665</v>
      </c>
      <c r="X18" s="23" t="str">
        <f>IF(P18="","",VLOOKUP(W18,$J$90:$K$92,2,TRUE))</f>
        <v>ІІІ ур</v>
      </c>
      <c r="Y18" s="20">
        <v>3</v>
      </c>
      <c r="Z18" s="20">
        <v>2</v>
      </c>
      <c r="AA18" s="20">
        <v>3</v>
      </c>
      <c r="AB18" s="20">
        <v>3</v>
      </c>
      <c r="AC18" s="21">
        <f t="shared" si="6"/>
        <v>11</v>
      </c>
      <c r="AD18" s="22">
        <f t="shared" si="7"/>
        <v>2.75</v>
      </c>
      <c r="AE18" s="23" t="str">
        <f>IF(Y18="","",VLOOKUP(AD18,$J$90:$K$92,2,TRUE))</f>
        <v>ІІІ ур</v>
      </c>
      <c r="AF18" s="24">
        <f t="shared" si="8"/>
        <v>44</v>
      </c>
      <c r="AG18" s="25">
        <f t="shared" si="9"/>
        <v>2.75</v>
      </c>
      <c r="AH18" s="23" t="str">
        <f>IF(AB18="","",VLOOKUP(AG18,$J$90:$K$92,2,TRUE))</f>
        <v>ІІІ ур</v>
      </c>
      <c r="AI18" s="17"/>
    </row>
    <row r="19" spans="1:35" ht="18.75" x14ac:dyDescent="0.3">
      <c r="A19" s="17"/>
      <c r="B19" s="20">
        <v>11</v>
      </c>
      <c r="C19" s="20" t="s">
        <v>100</v>
      </c>
      <c r="D19" s="20">
        <v>2</v>
      </c>
      <c r="E19" s="20">
        <v>3</v>
      </c>
      <c r="F19" s="20">
        <v>2</v>
      </c>
      <c r="G19" s="21">
        <f t="shared" si="0"/>
        <v>7</v>
      </c>
      <c r="H19" s="22">
        <f t="shared" si="1"/>
        <v>2.3333333333333335</v>
      </c>
      <c r="I19" s="23" t="str">
        <f>IF(D19="","",VLOOKUP(H19,$J$90:$K$92,2,TRUE))</f>
        <v>ІІ ур</v>
      </c>
      <c r="J19" s="20">
        <v>2</v>
      </c>
      <c r="K19" s="20">
        <v>3</v>
      </c>
      <c r="L19" s="20">
        <v>2</v>
      </c>
      <c r="M19" s="21">
        <f t="shared" si="2"/>
        <v>7</v>
      </c>
      <c r="N19" s="22">
        <f t="shared" si="3"/>
        <v>2.3333333333333335</v>
      </c>
      <c r="O19" s="23" t="str">
        <f>IF(J19="","",VLOOKUP(N19,$J$90:$K$92,2,TRUE))</f>
        <v>ІІ ур</v>
      </c>
      <c r="P19" s="20">
        <v>2</v>
      </c>
      <c r="Q19" s="20">
        <v>3</v>
      </c>
      <c r="R19" s="20">
        <v>2</v>
      </c>
      <c r="S19" s="20">
        <v>3</v>
      </c>
      <c r="T19" s="20">
        <v>2</v>
      </c>
      <c r="U19" s="20">
        <v>2</v>
      </c>
      <c r="V19" s="21">
        <f t="shared" si="4"/>
        <v>14</v>
      </c>
      <c r="W19" s="22">
        <f t="shared" si="5"/>
        <v>2.3333333333333335</v>
      </c>
      <c r="X19" s="23" t="str">
        <f>IF(P19="","",VLOOKUP(W19,$J$90:$K$92,2,TRUE))</f>
        <v>ІІ ур</v>
      </c>
      <c r="Y19" s="20">
        <v>2</v>
      </c>
      <c r="Z19" s="20">
        <v>3</v>
      </c>
      <c r="AA19" s="20">
        <v>2</v>
      </c>
      <c r="AB19" s="20">
        <v>2</v>
      </c>
      <c r="AC19" s="21">
        <f t="shared" si="6"/>
        <v>9</v>
      </c>
      <c r="AD19" s="22">
        <f t="shared" si="7"/>
        <v>2.25</v>
      </c>
      <c r="AE19" s="23" t="str">
        <f>IF(Y19="","",VLOOKUP(AD19,$J$90:$K$92,2,TRUE))</f>
        <v>ІІ ур</v>
      </c>
      <c r="AF19" s="24">
        <f t="shared" si="8"/>
        <v>37</v>
      </c>
      <c r="AG19" s="25">
        <f t="shared" si="9"/>
        <v>2.3125</v>
      </c>
      <c r="AH19" s="23" t="str">
        <f>IF(AB19="","",VLOOKUP(AG19,$J$90:$K$92,2,TRUE))</f>
        <v>ІІ ур</v>
      </c>
      <c r="AI19" s="17"/>
    </row>
    <row r="20" spans="1:35" ht="18.75" x14ac:dyDescent="0.3">
      <c r="A20" s="17"/>
      <c r="B20" s="20">
        <v>12</v>
      </c>
      <c r="C20" s="20" t="s">
        <v>101</v>
      </c>
      <c r="D20" s="20">
        <v>2</v>
      </c>
      <c r="E20" s="20">
        <v>1</v>
      </c>
      <c r="F20" s="20">
        <v>1</v>
      </c>
      <c r="G20" s="21">
        <f t="shared" si="0"/>
        <v>4</v>
      </c>
      <c r="H20" s="22">
        <f t="shared" si="1"/>
        <v>1.3333333333333333</v>
      </c>
      <c r="I20" s="23" t="str">
        <f>IF(D20="","",VLOOKUP(H20,$J$90:$K$92,2,TRUE))</f>
        <v>І ур</v>
      </c>
      <c r="J20" s="20">
        <v>1</v>
      </c>
      <c r="K20" s="20">
        <v>1</v>
      </c>
      <c r="L20" s="20">
        <v>2</v>
      </c>
      <c r="M20" s="21">
        <f t="shared" si="2"/>
        <v>4</v>
      </c>
      <c r="N20" s="22">
        <f t="shared" si="3"/>
        <v>1.3333333333333333</v>
      </c>
      <c r="O20" s="23" t="str">
        <f>IF(J20="","",VLOOKUP(N20,$J$90:$K$92,2,TRUE))</f>
        <v>І ур</v>
      </c>
      <c r="P20" s="20">
        <v>1</v>
      </c>
      <c r="Q20" s="20">
        <v>2</v>
      </c>
      <c r="R20" s="20">
        <v>1</v>
      </c>
      <c r="S20" s="20">
        <v>2</v>
      </c>
      <c r="T20" s="20">
        <v>1</v>
      </c>
      <c r="U20" s="20">
        <v>1</v>
      </c>
      <c r="V20" s="21">
        <f t="shared" si="4"/>
        <v>8</v>
      </c>
      <c r="W20" s="22">
        <f t="shared" si="5"/>
        <v>1.3333333333333333</v>
      </c>
      <c r="X20" s="23" t="s">
        <v>3</v>
      </c>
      <c r="Y20" s="20">
        <v>1</v>
      </c>
      <c r="Z20" s="20">
        <v>2</v>
      </c>
      <c r="AA20" s="20">
        <v>2</v>
      </c>
      <c r="AB20" s="20">
        <v>1</v>
      </c>
      <c r="AC20" s="21">
        <f t="shared" si="6"/>
        <v>6</v>
      </c>
      <c r="AD20" s="22">
        <f t="shared" si="7"/>
        <v>1.5</v>
      </c>
      <c r="AE20" s="23" t="str">
        <f>IF(Y20="","",VLOOKUP(AD20,$J$90:$K$92,2,TRUE))</f>
        <v>І ур</v>
      </c>
      <c r="AF20" s="24">
        <f t="shared" si="8"/>
        <v>22</v>
      </c>
      <c r="AG20" s="25">
        <f t="shared" si="9"/>
        <v>1.375</v>
      </c>
      <c r="AH20" s="23" t="str">
        <f>IF(AB20="","",VLOOKUP(AG20,$J$90:$K$92,2,TRUE))</f>
        <v>І ур</v>
      </c>
      <c r="AI20" s="17"/>
    </row>
    <row r="21" spans="1:35" ht="18.75" x14ac:dyDescent="0.3">
      <c r="A21" s="17"/>
      <c r="B21" s="20">
        <v>13</v>
      </c>
      <c r="C21" s="20" t="s">
        <v>102</v>
      </c>
      <c r="D21" s="20">
        <v>3</v>
      </c>
      <c r="E21" s="20">
        <v>2</v>
      </c>
      <c r="F21" s="20">
        <v>3</v>
      </c>
      <c r="G21" s="21">
        <f t="shared" si="0"/>
        <v>8</v>
      </c>
      <c r="H21" s="22">
        <f t="shared" si="1"/>
        <v>2.6666666666666665</v>
      </c>
      <c r="I21" s="23" t="str">
        <f>IF(D21="","",VLOOKUP(H21,$J$90:$K$92,2,TRUE))</f>
        <v>ІІІ ур</v>
      </c>
      <c r="J21" s="20">
        <v>3</v>
      </c>
      <c r="K21" s="20">
        <v>2</v>
      </c>
      <c r="L21" s="20">
        <v>3</v>
      </c>
      <c r="M21" s="21">
        <f t="shared" si="2"/>
        <v>8</v>
      </c>
      <c r="N21" s="22">
        <f t="shared" si="3"/>
        <v>2.6666666666666665</v>
      </c>
      <c r="O21" s="23" t="str">
        <f>IF(J21="","",VLOOKUP(N21,$J$90:$K$92,2,TRUE))</f>
        <v>ІІІ ур</v>
      </c>
      <c r="P21" s="20">
        <v>3</v>
      </c>
      <c r="Q21" s="20">
        <v>2</v>
      </c>
      <c r="R21" s="20">
        <v>3</v>
      </c>
      <c r="S21" s="20">
        <v>2</v>
      </c>
      <c r="T21" s="20">
        <v>3</v>
      </c>
      <c r="U21" s="20">
        <v>3</v>
      </c>
      <c r="V21" s="21">
        <f t="shared" si="4"/>
        <v>16</v>
      </c>
      <c r="W21" s="22">
        <f t="shared" si="5"/>
        <v>2.6666666666666665</v>
      </c>
      <c r="X21" s="23" t="str">
        <f>IF(P21="","",VLOOKUP(W21,$J$90:$K$92,2,TRUE))</f>
        <v>ІІІ ур</v>
      </c>
      <c r="Y21" s="20">
        <v>3</v>
      </c>
      <c r="Z21" s="20">
        <v>2</v>
      </c>
      <c r="AA21" s="20">
        <v>3</v>
      </c>
      <c r="AB21" s="20">
        <v>3</v>
      </c>
      <c r="AC21" s="21">
        <f t="shared" si="6"/>
        <v>11</v>
      </c>
      <c r="AD21" s="22">
        <f t="shared" si="7"/>
        <v>2.75</v>
      </c>
      <c r="AE21" s="23" t="str">
        <f>IF(Y21="","",VLOOKUP(AD21,$J$90:$K$92,2,TRUE))</f>
        <v>ІІІ ур</v>
      </c>
      <c r="AF21" s="24">
        <f t="shared" si="8"/>
        <v>43</v>
      </c>
      <c r="AG21" s="25">
        <f t="shared" si="9"/>
        <v>2.6875</v>
      </c>
      <c r="AH21" s="23" t="str">
        <f>IF(AB21="","",VLOOKUP(AG21,$J$90:$K$92,2,TRUE))</f>
        <v>ІІІ ур</v>
      </c>
      <c r="AI21" s="17"/>
    </row>
    <row r="22" spans="1:35" ht="18.75" x14ac:dyDescent="0.3">
      <c r="A22" s="17"/>
      <c r="B22" s="20">
        <v>14</v>
      </c>
      <c r="C22" s="20" t="s">
        <v>103</v>
      </c>
      <c r="D22" s="20">
        <v>2</v>
      </c>
      <c r="E22" s="20">
        <v>1</v>
      </c>
      <c r="F22" s="20">
        <v>1</v>
      </c>
      <c r="G22" s="21">
        <f t="shared" si="0"/>
        <v>4</v>
      </c>
      <c r="H22" s="22">
        <f t="shared" si="1"/>
        <v>1.3333333333333333</v>
      </c>
      <c r="I22" s="23" t="str">
        <f>IF(D22="","",VLOOKUP(H22,$J$90:$K$92,2,TRUE))</f>
        <v>І ур</v>
      </c>
      <c r="J22" s="20">
        <v>1</v>
      </c>
      <c r="K22" s="20">
        <v>2</v>
      </c>
      <c r="L22" s="20">
        <v>1</v>
      </c>
      <c r="M22" s="21">
        <f t="shared" si="2"/>
        <v>4</v>
      </c>
      <c r="N22" s="22">
        <f t="shared" si="3"/>
        <v>1.3333333333333333</v>
      </c>
      <c r="O22" s="23" t="str">
        <f>IF(J22="","",VLOOKUP(N22,$J$90:$K$92,2,TRUE))</f>
        <v>І ур</v>
      </c>
      <c r="P22" s="20">
        <v>1</v>
      </c>
      <c r="Q22" s="20">
        <v>2</v>
      </c>
      <c r="R22" s="20">
        <v>2</v>
      </c>
      <c r="S22" s="20">
        <v>1</v>
      </c>
      <c r="T22" s="20">
        <v>2</v>
      </c>
      <c r="U22" s="20">
        <v>1</v>
      </c>
      <c r="V22" s="21">
        <f t="shared" si="4"/>
        <v>9</v>
      </c>
      <c r="W22" s="22">
        <f t="shared" si="5"/>
        <v>1.5</v>
      </c>
      <c r="X22" s="23" t="str">
        <f>IF(P22="","",VLOOKUP(W22,$J$90:$K$92,2,TRUE))</f>
        <v>І ур</v>
      </c>
      <c r="Y22" s="20">
        <v>1</v>
      </c>
      <c r="Z22" s="20">
        <v>2</v>
      </c>
      <c r="AA22" s="20">
        <v>1</v>
      </c>
      <c r="AB22" s="20">
        <v>1</v>
      </c>
      <c r="AC22" s="21">
        <f t="shared" si="6"/>
        <v>5</v>
      </c>
      <c r="AD22" s="22">
        <f t="shared" si="7"/>
        <v>1.25</v>
      </c>
      <c r="AE22" s="23" t="str">
        <f>IF(Y22="","",VLOOKUP(AD22,$J$90:$K$92,2,TRUE))</f>
        <v>І ур</v>
      </c>
      <c r="AF22" s="24">
        <f t="shared" si="8"/>
        <v>22</v>
      </c>
      <c r="AG22" s="25">
        <f t="shared" si="9"/>
        <v>1.375</v>
      </c>
      <c r="AH22" s="23" t="str">
        <f>IF(AB22="","",VLOOKUP(AG22,$J$90:$K$92,2,TRUE))</f>
        <v>І ур</v>
      </c>
      <c r="AI22" s="17"/>
    </row>
    <row r="23" spans="1:35" ht="18.75" x14ac:dyDescent="0.3">
      <c r="A23" s="17"/>
      <c r="B23" s="20">
        <v>15</v>
      </c>
      <c r="C23" s="26" t="s">
        <v>104</v>
      </c>
      <c r="D23" s="20">
        <v>1</v>
      </c>
      <c r="E23" s="20">
        <v>2</v>
      </c>
      <c r="F23" s="20">
        <v>1</v>
      </c>
      <c r="G23" s="21">
        <f t="shared" si="0"/>
        <v>4</v>
      </c>
      <c r="H23" s="22">
        <f t="shared" si="1"/>
        <v>1.3333333333333333</v>
      </c>
      <c r="I23" s="23" t="str">
        <f>IF(D23="","",VLOOKUP(H23,$J$90:$K$92,2,TRUE))</f>
        <v>І ур</v>
      </c>
      <c r="J23" s="20">
        <v>2</v>
      </c>
      <c r="K23" s="20">
        <v>1</v>
      </c>
      <c r="L23" s="20">
        <v>1</v>
      </c>
      <c r="M23" s="21">
        <f t="shared" si="2"/>
        <v>4</v>
      </c>
      <c r="N23" s="22">
        <f t="shared" si="3"/>
        <v>1.3333333333333333</v>
      </c>
      <c r="O23" s="23" t="str">
        <f>IF(J23="","",VLOOKUP(N23,$J$90:$K$92,2,TRUE))</f>
        <v>І ур</v>
      </c>
      <c r="P23" s="20">
        <v>1</v>
      </c>
      <c r="Q23" s="20">
        <v>2</v>
      </c>
      <c r="R23" s="20">
        <v>1</v>
      </c>
      <c r="S23" s="20">
        <v>2</v>
      </c>
      <c r="T23" s="20">
        <v>2</v>
      </c>
      <c r="U23" s="20">
        <v>1</v>
      </c>
      <c r="V23" s="21">
        <f t="shared" si="4"/>
        <v>9</v>
      </c>
      <c r="W23" s="22">
        <f t="shared" si="5"/>
        <v>1.5</v>
      </c>
      <c r="X23" s="23" t="str">
        <f>IF(P23="","",VLOOKUP(W23,$J$90:$K$92,2,TRUE))</f>
        <v>І ур</v>
      </c>
      <c r="Y23" s="20">
        <v>1</v>
      </c>
      <c r="Z23" s="20">
        <v>2</v>
      </c>
      <c r="AA23" s="20">
        <v>1</v>
      </c>
      <c r="AB23" s="20">
        <v>2</v>
      </c>
      <c r="AC23" s="21">
        <f t="shared" si="6"/>
        <v>6</v>
      </c>
      <c r="AD23" s="22">
        <f t="shared" si="7"/>
        <v>1.5</v>
      </c>
      <c r="AE23" s="23" t="str">
        <f>IF(Y23="","",VLOOKUP(AD23,$J$90:$K$92,2,TRUE))</f>
        <v>І ур</v>
      </c>
      <c r="AF23" s="24">
        <f t="shared" si="8"/>
        <v>23</v>
      </c>
      <c r="AG23" s="25">
        <f t="shared" si="9"/>
        <v>1.4375</v>
      </c>
      <c r="AH23" s="23" t="str">
        <f>IF(AB23="","",VLOOKUP(AG23,$J$90:$K$92,2,TRUE))</f>
        <v>І ур</v>
      </c>
      <c r="AI23" s="17"/>
    </row>
    <row r="24" spans="1:35" ht="18.75" x14ac:dyDescent="0.3">
      <c r="A24" s="17"/>
      <c r="B24" s="20">
        <v>16</v>
      </c>
      <c r="C24" s="20" t="s">
        <v>105</v>
      </c>
      <c r="D24" s="20">
        <v>3</v>
      </c>
      <c r="E24" s="20">
        <v>2</v>
      </c>
      <c r="F24" s="20">
        <v>3</v>
      </c>
      <c r="G24" s="21">
        <f t="shared" si="0"/>
        <v>8</v>
      </c>
      <c r="H24" s="22">
        <f t="shared" si="1"/>
        <v>2.6666666666666665</v>
      </c>
      <c r="I24" s="23" t="str">
        <f>IF(D24="","",VLOOKUP(H24,$J$90:$K$92,2,TRUE))</f>
        <v>ІІІ ур</v>
      </c>
      <c r="J24" s="20">
        <v>3</v>
      </c>
      <c r="K24" s="20">
        <v>2</v>
      </c>
      <c r="L24" s="20">
        <v>3</v>
      </c>
      <c r="M24" s="21">
        <f t="shared" si="2"/>
        <v>8</v>
      </c>
      <c r="N24" s="22">
        <f t="shared" si="3"/>
        <v>2.6666666666666665</v>
      </c>
      <c r="O24" s="23" t="str">
        <f>IF(J24="","",VLOOKUP(N24,$J$90:$K$92,2,TRUE))</f>
        <v>ІІІ ур</v>
      </c>
      <c r="P24" s="20">
        <v>3</v>
      </c>
      <c r="Q24" s="20">
        <v>2</v>
      </c>
      <c r="R24" s="20">
        <v>3</v>
      </c>
      <c r="S24" s="20">
        <v>2</v>
      </c>
      <c r="T24" s="20">
        <v>3</v>
      </c>
      <c r="U24" s="20">
        <v>3</v>
      </c>
      <c r="V24" s="21">
        <f t="shared" si="4"/>
        <v>16</v>
      </c>
      <c r="W24" s="22">
        <f t="shared" si="5"/>
        <v>2.6666666666666665</v>
      </c>
      <c r="X24" s="23" t="str">
        <f>IF(P24="","",VLOOKUP(W24,$J$90:$K$92,2,TRUE))</f>
        <v>ІІІ ур</v>
      </c>
      <c r="Y24" s="20">
        <v>3</v>
      </c>
      <c r="Z24" s="20">
        <v>2</v>
      </c>
      <c r="AA24" s="20">
        <v>3</v>
      </c>
      <c r="AB24" s="20">
        <v>3</v>
      </c>
      <c r="AC24" s="21">
        <f t="shared" si="6"/>
        <v>11</v>
      </c>
      <c r="AD24" s="22">
        <f t="shared" si="7"/>
        <v>2.75</v>
      </c>
      <c r="AE24" s="23" t="str">
        <f>IF(Y24="","",VLOOKUP(AD24,$J$90:$K$92,2,TRUE))</f>
        <v>ІІІ ур</v>
      </c>
      <c r="AF24" s="24">
        <f t="shared" si="8"/>
        <v>43</v>
      </c>
      <c r="AG24" s="25">
        <f t="shared" si="9"/>
        <v>2.6875</v>
      </c>
      <c r="AH24" s="23" t="str">
        <f>IF(AB24="","",VLOOKUP(AG24,$J$90:$K$92,2,TRUE))</f>
        <v>ІІІ ур</v>
      </c>
      <c r="AI24" s="17"/>
    </row>
    <row r="25" spans="1:35" ht="18.75" x14ac:dyDescent="0.3">
      <c r="A25" s="17"/>
      <c r="B25" s="20">
        <v>17</v>
      </c>
      <c r="C25" s="20" t="s">
        <v>106</v>
      </c>
      <c r="D25" s="20">
        <v>2</v>
      </c>
      <c r="E25" s="20">
        <v>3</v>
      </c>
      <c r="F25" s="20">
        <v>2</v>
      </c>
      <c r="G25" s="21">
        <f t="shared" si="0"/>
        <v>7</v>
      </c>
      <c r="H25" s="22">
        <f t="shared" si="1"/>
        <v>2.3333333333333335</v>
      </c>
      <c r="I25" s="23" t="str">
        <f>IF(D25="","",VLOOKUP(H25,$J$90:$K$92,2,TRUE))</f>
        <v>ІІ ур</v>
      </c>
      <c r="J25" s="20">
        <v>2</v>
      </c>
      <c r="K25" s="20">
        <v>3</v>
      </c>
      <c r="L25" s="20">
        <v>2</v>
      </c>
      <c r="M25" s="21">
        <f t="shared" si="2"/>
        <v>7</v>
      </c>
      <c r="N25" s="22">
        <f t="shared" si="3"/>
        <v>2.3333333333333335</v>
      </c>
      <c r="O25" s="23" t="str">
        <f>IF(J25="","",VLOOKUP(N25,$J$90:$K$92,2,TRUE))</f>
        <v>ІІ ур</v>
      </c>
      <c r="P25" s="20">
        <v>3</v>
      </c>
      <c r="Q25" s="20">
        <v>2</v>
      </c>
      <c r="R25" s="20">
        <v>2</v>
      </c>
      <c r="S25" s="20">
        <v>2</v>
      </c>
      <c r="T25" s="20">
        <v>3</v>
      </c>
      <c r="U25" s="20">
        <v>2</v>
      </c>
      <c r="V25" s="21">
        <f t="shared" si="4"/>
        <v>14</v>
      </c>
      <c r="W25" s="22">
        <f t="shared" si="5"/>
        <v>2.3333333333333335</v>
      </c>
      <c r="X25" s="23" t="str">
        <f>IF(P25="","",VLOOKUP(W25,$J$90:$K$92,2,TRUE))</f>
        <v>ІІ ур</v>
      </c>
      <c r="Y25" s="20">
        <v>2</v>
      </c>
      <c r="Z25" s="20">
        <v>3</v>
      </c>
      <c r="AA25" s="20">
        <v>2</v>
      </c>
      <c r="AB25" s="20">
        <v>3</v>
      </c>
      <c r="AC25" s="21">
        <f t="shared" si="6"/>
        <v>10</v>
      </c>
      <c r="AD25" s="22">
        <f t="shared" si="7"/>
        <v>2.5</v>
      </c>
      <c r="AE25" s="23" t="str">
        <f>IF(Y25="","",VLOOKUP(AD25,$J$90:$K$92,2,TRUE))</f>
        <v>ІІ ур</v>
      </c>
      <c r="AF25" s="24">
        <f t="shared" si="8"/>
        <v>38</v>
      </c>
      <c r="AG25" s="25">
        <f t="shared" si="9"/>
        <v>2.375</v>
      </c>
      <c r="AH25" s="23" t="str">
        <f>IF(AB25="","",VLOOKUP(AG25,$J$90:$K$92,2,TRUE))</f>
        <v>ІІ ур</v>
      </c>
      <c r="AI25" s="17"/>
    </row>
    <row r="26" spans="1:35" ht="18.75" x14ac:dyDescent="0.3">
      <c r="A26" s="17"/>
      <c r="B26" s="20">
        <v>18</v>
      </c>
      <c r="C26" s="20" t="s">
        <v>107</v>
      </c>
      <c r="D26" s="20">
        <v>2</v>
      </c>
      <c r="E26" s="20">
        <v>3</v>
      </c>
      <c r="F26" s="20">
        <v>2</v>
      </c>
      <c r="G26" s="21">
        <f t="shared" si="0"/>
        <v>7</v>
      </c>
      <c r="H26" s="22">
        <f t="shared" si="1"/>
        <v>2.3333333333333335</v>
      </c>
      <c r="I26" s="23" t="str">
        <f>IF(D26="","",VLOOKUP(H26,$J$90:$K$92,2,TRUE))</f>
        <v>ІІ ур</v>
      </c>
      <c r="J26" s="20">
        <v>2</v>
      </c>
      <c r="K26" s="20">
        <v>3</v>
      </c>
      <c r="L26" s="20">
        <v>2</v>
      </c>
      <c r="M26" s="21">
        <f t="shared" si="2"/>
        <v>7</v>
      </c>
      <c r="N26" s="22">
        <f t="shared" si="3"/>
        <v>2.3333333333333335</v>
      </c>
      <c r="O26" s="23" t="str">
        <f>IF(J26="","",VLOOKUP(N26,$J$90:$K$92,2,TRUE))</f>
        <v>ІІ ур</v>
      </c>
      <c r="P26" s="20">
        <v>2</v>
      </c>
      <c r="Q26" s="20">
        <v>3</v>
      </c>
      <c r="R26" s="20">
        <v>2</v>
      </c>
      <c r="S26" s="20">
        <v>2</v>
      </c>
      <c r="T26" s="20">
        <v>2</v>
      </c>
      <c r="U26" s="20">
        <v>2</v>
      </c>
      <c r="V26" s="21">
        <f t="shared" si="4"/>
        <v>13</v>
      </c>
      <c r="W26" s="22">
        <f t="shared" si="5"/>
        <v>2.1666666666666665</v>
      </c>
      <c r="X26" s="23" t="str">
        <f>IF(P26="","",VLOOKUP(W26,$J$90:$K$92,2,TRUE))</f>
        <v>ІІ ур</v>
      </c>
      <c r="Y26" s="20">
        <v>2</v>
      </c>
      <c r="Z26" s="20">
        <v>3</v>
      </c>
      <c r="AA26" s="20">
        <v>3</v>
      </c>
      <c r="AB26" s="20">
        <v>2</v>
      </c>
      <c r="AC26" s="21">
        <f t="shared" si="6"/>
        <v>10</v>
      </c>
      <c r="AD26" s="22">
        <f t="shared" si="7"/>
        <v>2.5</v>
      </c>
      <c r="AE26" s="23" t="str">
        <f>IF(Y26="","",VLOOKUP(AD26,$J$90:$K$92,2,TRUE))</f>
        <v>ІІ ур</v>
      </c>
      <c r="AF26" s="24">
        <f t="shared" si="8"/>
        <v>37</v>
      </c>
      <c r="AG26" s="25">
        <f t="shared" si="9"/>
        <v>2.3125</v>
      </c>
      <c r="AH26" s="23" t="str">
        <f>IF(AB26="","",VLOOKUP(AG26,$J$90:$K$92,2,TRUE))</f>
        <v>ІІ ур</v>
      </c>
      <c r="AI26" s="17"/>
    </row>
    <row r="27" spans="1:35" ht="18.75" x14ac:dyDescent="0.3">
      <c r="A27" s="17"/>
      <c r="B27" s="20">
        <v>19</v>
      </c>
      <c r="C27" s="20" t="s">
        <v>108</v>
      </c>
      <c r="D27" s="20">
        <v>2</v>
      </c>
      <c r="E27" s="20">
        <v>3</v>
      </c>
      <c r="F27" s="20">
        <v>2</v>
      </c>
      <c r="G27" s="21">
        <f t="shared" si="0"/>
        <v>7</v>
      </c>
      <c r="H27" s="22">
        <f t="shared" si="1"/>
        <v>2.3333333333333335</v>
      </c>
      <c r="I27" s="23" t="str">
        <f>IF(D27="","",VLOOKUP(H27,$J$90:$K$92,2,TRUE))</f>
        <v>ІІ ур</v>
      </c>
      <c r="J27" s="20">
        <v>2</v>
      </c>
      <c r="K27" s="20">
        <v>3</v>
      </c>
      <c r="L27" s="20">
        <v>2</v>
      </c>
      <c r="M27" s="21">
        <f t="shared" si="2"/>
        <v>7</v>
      </c>
      <c r="N27" s="22">
        <f t="shared" si="3"/>
        <v>2.3333333333333335</v>
      </c>
      <c r="O27" s="23" t="s">
        <v>4</v>
      </c>
      <c r="P27" s="20">
        <v>2</v>
      </c>
      <c r="Q27" s="20">
        <v>2</v>
      </c>
      <c r="R27" s="20">
        <v>3</v>
      </c>
      <c r="S27" s="20">
        <v>2</v>
      </c>
      <c r="T27" s="20">
        <v>3</v>
      </c>
      <c r="U27" s="20">
        <v>2</v>
      </c>
      <c r="V27" s="21">
        <f t="shared" si="4"/>
        <v>14</v>
      </c>
      <c r="W27" s="22">
        <f t="shared" si="5"/>
        <v>2.3333333333333335</v>
      </c>
      <c r="X27" s="23" t="str">
        <f>IF(P27="","",VLOOKUP(W27,$J$90:$K$92,2,TRUE))</f>
        <v>ІІ ур</v>
      </c>
      <c r="Y27" s="20">
        <v>2</v>
      </c>
      <c r="Z27" s="20">
        <v>3</v>
      </c>
      <c r="AA27" s="20">
        <v>2</v>
      </c>
      <c r="AB27" s="20">
        <v>2</v>
      </c>
      <c r="AC27" s="21">
        <f t="shared" si="6"/>
        <v>9</v>
      </c>
      <c r="AD27" s="22">
        <f t="shared" si="7"/>
        <v>2.25</v>
      </c>
      <c r="AE27" s="23" t="str">
        <f>IF(Y27="","",VLOOKUP(AD27,$J$90:$K$92,2,TRUE))</f>
        <v>ІІ ур</v>
      </c>
      <c r="AF27" s="24">
        <f t="shared" si="8"/>
        <v>37</v>
      </c>
      <c r="AG27" s="25">
        <f t="shared" si="9"/>
        <v>2.3125</v>
      </c>
      <c r="AH27" s="23" t="str">
        <f>IF(AB27="","",VLOOKUP(AG27,$J$90:$K$92,2,TRUE))</f>
        <v>ІІ ур</v>
      </c>
      <c r="AI27" s="17"/>
    </row>
    <row r="28" spans="1:35" ht="18.75" x14ac:dyDescent="0.3">
      <c r="A28" s="17"/>
      <c r="B28" s="20">
        <v>20</v>
      </c>
      <c r="C28" s="20" t="s">
        <v>109</v>
      </c>
      <c r="D28" s="20">
        <v>2</v>
      </c>
      <c r="E28" s="20">
        <v>3</v>
      </c>
      <c r="F28" s="20">
        <v>2</v>
      </c>
      <c r="G28" s="21">
        <f t="shared" si="0"/>
        <v>7</v>
      </c>
      <c r="H28" s="22">
        <f t="shared" si="1"/>
        <v>2.3333333333333335</v>
      </c>
      <c r="I28" s="23" t="str">
        <f>IF(D28="","",VLOOKUP(H28,$J$90:$K$92,2,TRUE))</f>
        <v>ІІ ур</v>
      </c>
      <c r="J28" s="20">
        <v>2</v>
      </c>
      <c r="K28" s="20">
        <v>2</v>
      </c>
      <c r="L28" s="20">
        <v>2</v>
      </c>
      <c r="M28" s="21">
        <f t="shared" si="2"/>
        <v>6</v>
      </c>
      <c r="N28" s="22">
        <f t="shared" si="3"/>
        <v>2</v>
      </c>
      <c r="O28" s="23" t="str">
        <f>IF(J28="","",VLOOKUP(N28,$J$90:$K$92,2,TRUE))</f>
        <v>ІІ ур</v>
      </c>
      <c r="P28" s="20">
        <v>2</v>
      </c>
      <c r="Q28" s="20">
        <v>2</v>
      </c>
      <c r="R28" s="20">
        <v>3</v>
      </c>
      <c r="S28" s="20">
        <v>2</v>
      </c>
      <c r="T28" s="20">
        <v>2</v>
      </c>
      <c r="U28" s="20">
        <v>2</v>
      </c>
      <c r="V28" s="21">
        <f t="shared" si="4"/>
        <v>13</v>
      </c>
      <c r="W28" s="22">
        <f t="shared" si="5"/>
        <v>2.1666666666666665</v>
      </c>
      <c r="X28" s="23" t="str">
        <f>IF(P28="","",VLOOKUP(W28,$J$90:$K$92,2,TRUE))</f>
        <v>ІІ ур</v>
      </c>
      <c r="Y28" s="20">
        <v>2</v>
      </c>
      <c r="Z28" s="20">
        <v>3</v>
      </c>
      <c r="AA28" s="20">
        <v>2</v>
      </c>
      <c r="AB28" s="20">
        <v>2</v>
      </c>
      <c r="AC28" s="21">
        <f t="shared" si="6"/>
        <v>9</v>
      </c>
      <c r="AD28" s="22">
        <f t="shared" si="7"/>
        <v>2.25</v>
      </c>
      <c r="AE28" s="23" t="str">
        <f>IF(Y28="","",VLOOKUP(AD28,$J$90:$K$92,2,TRUE))</f>
        <v>ІІ ур</v>
      </c>
      <c r="AF28" s="24">
        <f t="shared" si="8"/>
        <v>35</v>
      </c>
      <c r="AG28" s="25">
        <f t="shared" si="9"/>
        <v>2.1875</v>
      </c>
      <c r="AH28" s="23" t="str">
        <f>IF(AB28="","",VLOOKUP(AG28,$J$90:$K$92,2,TRUE))</f>
        <v>ІІ ур</v>
      </c>
      <c r="AI28" s="17"/>
    </row>
    <row r="29" spans="1:35" ht="18.75" x14ac:dyDescent="0.3">
      <c r="A29" s="17"/>
      <c r="B29" s="64"/>
      <c r="C29" s="64"/>
      <c r="D29" s="55"/>
      <c r="E29" s="56"/>
      <c r="F29" s="56"/>
      <c r="G29" s="57"/>
      <c r="H29" s="20" t="s">
        <v>23</v>
      </c>
      <c r="I29" s="27" t="s">
        <v>2</v>
      </c>
      <c r="J29" s="55"/>
      <c r="K29" s="56"/>
      <c r="L29" s="56"/>
      <c r="M29" s="57"/>
      <c r="N29" s="20" t="s">
        <v>23</v>
      </c>
      <c r="O29" s="27" t="s">
        <v>2</v>
      </c>
      <c r="P29" s="55"/>
      <c r="Q29" s="56"/>
      <c r="R29" s="56"/>
      <c r="S29" s="56"/>
      <c r="T29" s="56"/>
      <c r="U29" s="56"/>
      <c r="V29" s="57"/>
      <c r="W29" s="20" t="s">
        <v>23</v>
      </c>
      <c r="X29" s="27" t="s">
        <v>2</v>
      </c>
      <c r="Y29" s="55"/>
      <c r="Z29" s="56"/>
      <c r="AA29" s="56"/>
      <c r="AB29" s="56"/>
      <c r="AC29" s="57"/>
      <c r="AD29" s="20" t="s">
        <v>23</v>
      </c>
      <c r="AE29" s="27" t="s">
        <v>2</v>
      </c>
      <c r="AF29" s="28"/>
      <c r="AG29" s="28"/>
      <c r="AH29" s="28"/>
      <c r="AI29" s="17"/>
    </row>
    <row r="30" spans="1:35" ht="18.75" x14ac:dyDescent="0.3">
      <c r="A30" s="17"/>
      <c r="B30" s="65"/>
      <c r="C30" s="65"/>
      <c r="D30" s="55" t="s">
        <v>21</v>
      </c>
      <c r="E30" s="56"/>
      <c r="F30" s="56"/>
      <c r="G30" s="57"/>
      <c r="H30" s="18">
        <f>COUNTA(C9:C28)</f>
        <v>20</v>
      </c>
      <c r="I30" s="18">
        <v>100</v>
      </c>
      <c r="J30" s="55" t="s">
        <v>21</v>
      </c>
      <c r="K30" s="56"/>
      <c r="L30" s="56"/>
      <c r="M30" s="57"/>
      <c r="N30" s="18">
        <f>COUNTA(C9:C28)</f>
        <v>20</v>
      </c>
      <c r="O30" s="18">
        <v>100</v>
      </c>
      <c r="P30" s="55" t="s">
        <v>21</v>
      </c>
      <c r="Q30" s="56"/>
      <c r="R30" s="56"/>
      <c r="S30" s="56"/>
      <c r="T30" s="56"/>
      <c r="U30" s="56"/>
      <c r="V30" s="57"/>
      <c r="W30" s="18">
        <f>COUNTA(C9:C28)</f>
        <v>20</v>
      </c>
      <c r="X30" s="18">
        <v>100</v>
      </c>
      <c r="Y30" s="55" t="s">
        <v>21</v>
      </c>
      <c r="Z30" s="56"/>
      <c r="AA30" s="56"/>
      <c r="AB30" s="56"/>
      <c r="AC30" s="57"/>
      <c r="AD30" s="18">
        <f>COUNTA(C9:C28)</f>
        <v>20</v>
      </c>
      <c r="AE30" s="18">
        <v>100</v>
      </c>
      <c r="AF30" s="28"/>
      <c r="AG30" s="28"/>
      <c r="AH30" s="28"/>
      <c r="AI30" s="17"/>
    </row>
    <row r="31" spans="1:35" ht="18.75" x14ac:dyDescent="0.3">
      <c r="A31" s="17"/>
      <c r="B31" s="65"/>
      <c r="C31" s="65"/>
      <c r="D31" s="55" t="s">
        <v>15</v>
      </c>
      <c r="E31" s="56"/>
      <c r="F31" s="56"/>
      <c r="G31" s="57"/>
      <c r="H31" s="29">
        <f>COUNTIF(I9:I28,"І ур")</f>
        <v>10</v>
      </c>
      <c r="I31" s="30">
        <f>(H31/H30)*100</f>
        <v>50</v>
      </c>
      <c r="J31" s="55" t="s">
        <v>15</v>
      </c>
      <c r="K31" s="56"/>
      <c r="L31" s="56"/>
      <c r="M31" s="57"/>
      <c r="N31" s="29">
        <f>COUNTIF(O9:O28,"І ур")</f>
        <v>10</v>
      </c>
      <c r="O31" s="30">
        <f>(N31/N30)*100</f>
        <v>50</v>
      </c>
      <c r="P31" s="55" t="s">
        <v>15</v>
      </c>
      <c r="Q31" s="56"/>
      <c r="R31" s="56"/>
      <c r="S31" s="56"/>
      <c r="T31" s="56"/>
      <c r="U31" s="56"/>
      <c r="V31" s="57"/>
      <c r="W31" s="29">
        <f>COUNTIF(X9:X28,"І ур")</f>
        <v>10</v>
      </c>
      <c r="X31" s="30">
        <f>(W31/W30)*100</f>
        <v>50</v>
      </c>
      <c r="Y31" s="55" t="s">
        <v>15</v>
      </c>
      <c r="Z31" s="56"/>
      <c r="AA31" s="56"/>
      <c r="AB31" s="56"/>
      <c r="AC31" s="57"/>
      <c r="AD31" s="29">
        <f>COUNTIF(AE9:AE28,"І ур")</f>
        <v>10</v>
      </c>
      <c r="AE31" s="30">
        <f>(AD31/AD30)*100</f>
        <v>50</v>
      </c>
      <c r="AF31" s="28"/>
      <c r="AG31" s="28"/>
      <c r="AH31" s="28"/>
      <c r="AI31" s="17"/>
    </row>
    <row r="32" spans="1:35" ht="18.75" x14ac:dyDescent="0.3">
      <c r="A32" s="17"/>
      <c r="B32" s="65"/>
      <c r="C32" s="65"/>
      <c r="D32" s="55" t="s">
        <v>16</v>
      </c>
      <c r="E32" s="56"/>
      <c r="F32" s="56"/>
      <c r="G32" s="57"/>
      <c r="H32" s="29">
        <f>COUNTIF(I9:I28,"ІІ ур")</f>
        <v>6</v>
      </c>
      <c r="I32" s="30">
        <f>(H32/H30)*100</f>
        <v>30</v>
      </c>
      <c r="J32" s="55" t="s">
        <v>16</v>
      </c>
      <c r="K32" s="56"/>
      <c r="L32" s="56"/>
      <c r="M32" s="57"/>
      <c r="N32" s="29">
        <f>COUNTIF(O9:O28,"ІІ ур")</f>
        <v>6</v>
      </c>
      <c r="O32" s="30">
        <f>(N32/N30)*100</f>
        <v>30</v>
      </c>
      <c r="P32" s="55" t="s">
        <v>16</v>
      </c>
      <c r="Q32" s="56"/>
      <c r="R32" s="56"/>
      <c r="S32" s="56"/>
      <c r="T32" s="56"/>
      <c r="U32" s="56"/>
      <c r="V32" s="57"/>
      <c r="W32" s="29">
        <f>COUNTIF(X9:X28,"ІІ ур")</f>
        <v>6</v>
      </c>
      <c r="X32" s="30">
        <f>(W32/W30)*100</f>
        <v>30</v>
      </c>
      <c r="Y32" s="55" t="s">
        <v>16</v>
      </c>
      <c r="Z32" s="56"/>
      <c r="AA32" s="56"/>
      <c r="AB32" s="56"/>
      <c r="AC32" s="57"/>
      <c r="AD32" s="29">
        <f>COUNTIF(AE9:AE28,"ІІ ур")</f>
        <v>6</v>
      </c>
      <c r="AE32" s="30">
        <f>(AD32/AD30)*100</f>
        <v>30</v>
      </c>
      <c r="AF32" s="28"/>
      <c r="AG32" s="28"/>
      <c r="AH32" s="28"/>
      <c r="AI32" s="17"/>
    </row>
    <row r="33" spans="1:35" ht="18.75" x14ac:dyDescent="0.3">
      <c r="A33" s="17"/>
      <c r="B33" s="65"/>
      <c r="C33" s="65"/>
      <c r="D33" s="55" t="s">
        <v>17</v>
      </c>
      <c r="E33" s="56"/>
      <c r="F33" s="56"/>
      <c r="G33" s="57"/>
      <c r="H33" s="29">
        <f>COUNTIF(I9:I28,"ІІІ ур")</f>
        <v>4</v>
      </c>
      <c r="I33" s="30">
        <f>(H33/H30)*100</f>
        <v>20</v>
      </c>
      <c r="J33" s="55" t="s">
        <v>17</v>
      </c>
      <c r="K33" s="56"/>
      <c r="L33" s="56"/>
      <c r="M33" s="57"/>
      <c r="N33" s="29">
        <f>COUNTIF(O9:O28,"ІІІ ур")</f>
        <v>4</v>
      </c>
      <c r="O33" s="30">
        <f>(N33/N30)*100</f>
        <v>20</v>
      </c>
      <c r="P33" s="55" t="s">
        <v>17</v>
      </c>
      <c r="Q33" s="56"/>
      <c r="R33" s="56"/>
      <c r="S33" s="56"/>
      <c r="T33" s="56"/>
      <c r="U33" s="56"/>
      <c r="V33" s="57"/>
      <c r="W33" s="29">
        <f>COUNTIF(X9:X28,"ІІІ ур")</f>
        <v>4</v>
      </c>
      <c r="X33" s="30">
        <f>(W33/W30)*100</f>
        <v>20</v>
      </c>
      <c r="Y33" s="55" t="s">
        <v>17</v>
      </c>
      <c r="Z33" s="56"/>
      <c r="AA33" s="56"/>
      <c r="AB33" s="56"/>
      <c r="AC33" s="57"/>
      <c r="AD33" s="29">
        <f>COUNTIF(AE9:AE28,"ІІІ ур")</f>
        <v>4</v>
      </c>
      <c r="AE33" s="30">
        <f>(AD33/AD30)*100</f>
        <v>20</v>
      </c>
      <c r="AF33" s="28"/>
      <c r="AG33" s="28"/>
      <c r="AH33" s="28"/>
      <c r="AI33" s="17"/>
    </row>
    <row r="34" spans="1:35" ht="18.75" x14ac:dyDescent="0.3">
      <c r="A34" s="17"/>
      <c r="B34" s="65"/>
      <c r="C34" s="65"/>
      <c r="D34" s="55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7"/>
      <c r="AG34" s="20" t="s">
        <v>23</v>
      </c>
      <c r="AH34" s="27" t="s">
        <v>2</v>
      </c>
      <c r="AI34" s="17"/>
    </row>
    <row r="35" spans="1:35" ht="18.75" x14ac:dyDescent="0.3">
      <c r="A35" s="17"/>
      <c r="B35" s="65"/>
      <c r="C35" s="65"/>
      <c r="D35" s="67" t="s">
        <v>22</v>
      </c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9"/>
      <c r="AG35" s="18">
        <f>COUNTA(C9:C28)</f>
        <v>20</v>
      </c>
      <c r="AH35" s="18">
        <v>100</v>
      </c>
      <c r="AI35" s="17"/>
    </row>
    <row r="36" spans="1:35" ht="18.75" x14ac:dyDescent="0.3">
      <c r="A36" s="17"/>
      <c r="B36" s="65"/>
      <c r="C36" s="65"/>
      <c r="D36" s="63" t="s">
        <v>18</v>
      </c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29">
        <f>COUNTIF(AH9:AH28,"І ур")</f>
        <v>10</v>
      </c>
      <c r="AH36" s="30">
        <f>(AG36/AG35)*100</f>
        <v>50</v>
      </c>
      <c r="AI36" s="17"/>
    </row>
    <row r="37" spans="1:35" ht="18.75" x14ac:dyDescent="0.3">
      <c r="A37" s="17"/>
      <c r="B37" s="65"/>
      <c r="C37" s="65"/>
      <c r="D37" s="63" t="s">
        <v>19</v>
      </c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29">
        <f>COUNTIF(AH9:AH28,"ІІ ур")</f>
        <v>6</v>
      </c>
      <c r="AH37" s="30">
        <f>(AG37/AG35)*100</f>
        <v>30</v>
      </c>
      <c r="AI37" s="17"/>
    </row>
    <row r="38" spans="1:35" ht="18.75" x14ac:dyDescent="0.3">
      <c r="A38" s="17"/>
      <c r="B38" s="66"/>
      <c r="C38" s="66"/>
      <c r="D38" s="63" t="s">
        <v>20</v>
      </c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29">
        <f>COUNTIF(AH9:AH28,"ІІІ ур")</f>
        <v>4</v>
      </c>
      <c r="AH38" s="30">
        <f>(AG38/AG35)*100</f>
        <v>20</v>
      </c>
      <c r="AI38" s="17"/>
    </row>
    <row r="90" spans="10:11" x14ac:dyDescent="0.25">
      <c r="J90">
        <v>1</v>
      </c>
      <c r="K90" t="s">
        <v>3</v>
      </c>
    </row>
    <row r="91" spans="10:11" x14ac:dyDescent="0.25">
      <c r="J91">
        <v>1.6</v>
      </c>
      <c r="K91" t="s">
        <v>4</v>
      </c>
    </row>
    <row r="92" spans="10:11" x14ac:dyDescent="0.25">
      <c r="J92">
        <v>2.6</v>
      </c>
      <c r="K92" t="s">
        <v>5</v>
      </c>
    </row>
  </sheetData>
  <mergeCells count="52">
    <mergeCell ref="A2:AI2"/>
    <mergeCell ref="A3:AI3"/>
    <mergeCell ref="A4:AI4"/>
    <mergeCell ref="B6:AH6"/>
    <mergeCell ref="B7:B8"/>
    <mergeCell ref="C7:C8"/>
    <mergeCell ref="D7:F7"/>
    <mergeCell ref="J7:L7"/>
    <mergeCell ref="P7:U7"/>
    <mergeCell ref="Y7:AB7"/>
    <mergeCell ref="V7:V8"/>
    <mergeCell ref="AF7:AF8"/>
    <mergeCell ref="AG7:AG8"/>
    <mergeCell ref="AH7:AH8"/>
    <mergeCell ref="G7:G8"/>
    <mergeCell ref="H7:H8"/>
    <mergeCell ref="D34:AF34"/>
    <mergeCell ref="D36:AF36"/>
    <mergeCell ref="D37:AF37"/>
    <mergeCell ref="D38:AF38"/>
    <mergeCell ref="B29:B38"/>
    <mergeCell ref="C29:C38"/>
    <mergeCell ref="D29:G29"/>
    <mergeCell ref="D30:G30"/>
    <mergeCell ref="J29:M29"/>
    <mergeCell ref="J30:M30"/>
    <mergeCell ref="J33:M33"/>
    <mergeCell ref="D35:AF35"/>
    <mergeCell ref="P29:V29"/>
    <mergeCell ref="P30:V30"/>
    <mergeCell ref="D31:G31"/>
    <mergeCell ref="D32:G32"/>
    <mergeCell ref="X7:X8"/>
    <mergeCell ref="AC7:AC8"/>
    <mergeCell ref="AD7:AD8"/>
    <mergeCell ref="AE7:AE8"/>
    <mergeCell ref="I7:I8"/>
    <mergeCell ref="M7:M8"/>
    <mergeCell ref="N7:N8"/>
    <mergeCell ref="O7:O8"/>
    <mergeCell ref="W7:W8"/>
    <mergeCell ref="D33:G33"/>
    <mergeCell ref="J31:M31"/>
    <mergeCell ref="J32:M32"/>
    <mergeCell ref="P31:V31"/>
    <mergeCell ref="P32:V32"/>
    <mergeCell ref="P33:V33"/>
    <mergeCell ref="Y29:AC29"/>
    <mergeCell ref="Y30:AC30"/>
    <mergeCell ref="Y31:AC31"/>
    <mergeCell ref="Y32:AC32"/>
    <mergeCell ref="Y33:AC33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92"/>
  <sheetViews>
    <sheetView tabSelected="1" topLeftCell="A12" zoomScale="91" zoomScaleNormal="91" workbookViewId="0">
      <selection activeCell="A29" sqref="A29:XFD31"/>
    </sheetView>
  </sheetViews>
  <sheetFormatPr defaultRowHeight="15" x14ac:dyDescent="0.25"/>
  <cols>
    <col min="2" max="2" width="5.140625" customWidth="1"/>
    <col min="3" max="3" width="27" customWidth="1"/>
    <col min="4" max="4" width="7.140625" customWidth="1"/>
    <col min="5" max="5" width="8.5703125" customWidth="1"/>
    <col min="6" max="6" width="8.7109375" customWidth="1"/>
    <col min="7" max="7" width="10.5703125" customWidth="1"/>
    <col min="8" max="8" width="4.5703125" customWidth="1"/>
    <col min="9" max="9" width="6.28515625" customWidth="1"/>
    <col min="10" max="10" width="5.28515625" customWidth="1"/>
    <col min="11" max="11" width="5.5703125" customWidth="1"/>
    <col min="12" max="12" width="9.5703125" customWidth="1"/>
    <col min="13" max="13" width="7.42578125" customWidth="1"/>
    <col min="14" max="14" width="7.28515625" customWidth="1"/>
    <col min="15" max="15" width="5.7109375" customWidth="1"/>
    <col min="16" max="16" width="7" customWidth="1"/>
    <col min="17" max="17" width="4.140625" customWidth="1"/>
    <col min="18" max="18" width="5.28515625" customWidth="1"/>
    <col min="19" max="19" width="8.7109375" customWidth="1"/>
    <col min="20" max="20" width="8.42578125" customWidth="1"/>
    <col min="21" max="21" width="6" customWidth="1"/>
    <col min="22" max="22" width="5.42578125" customWidth="1"/>
    <col min="23" max="23" width="6.140625" customWidth="1"/>
    <col min="24" max="24" width="8.5703125" customWidth="1"/>
    <col min="25" max="25" width="7" customWidth="1"/>
    <col min="26" max="26" width="4" customWidth="1"/>
    <col min="27" max="27" width="5.42578125" customWidth="1"/>
    <col min="28" max="28" width="9.28515625" customWidth="1"/>
    <col min="29" max="29" width="6.5703125" customWidth="1"/>
    <col min="30" max="30" width="5.42578125" customWidth="1"/>
    <col min="31" max="31" width="9.140625" customWidth="1"/>
    <col min="32" max="32" width="5.28515625" customWidth="1"/>
    <col min="33" max="33" width="8.28515625" customWidth="1"/>
    <col min="34" max="35" width="4.85546875" customWidth="1"/>
    <col min="36" max="36" width="8.5703125" customWidth="1"/>
  </cols>
  <sheetData>
    <row r="2" spans="1:40" x14ac:dyDescent="0.25">
      <c r="A2" s="49" t="s">
        <v>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</row>
    <row r="3" spans="1:40" x14ac:dyDescent="0.25">
      <c r="A3" s="49" t="s">
        <v>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</row>
    <row r="4" spans="1:40" x14ac:dyDescent="0.25">
      <c r="A4" s="49" t="s">
        <v>89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</row>
    <row r="6" spans="1:40" x14ac:dyDescent="0.25">
      <c r="B6" s="50" t="s">
        <v>10</v>
      </c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0"/>
      <c r="AL6" s="50"/>
      <c r="AM6" s="50"/>
    </row>
    <row r="7" spans="1:40" ht="15" customHeight="1" x14ac:dyDescent="0.25">
      <c r="B7" s="52" t="s">
        <v>0</v>
      </c>
      <c r="C7" s="53" t="s">
        <v>11</v>
      </c>
      <c r="D7" s="52" t="s">
        <v>24</v>
      </c>
      <c r="E7" s="52"/>
      <c r="F7" s="52"/>
      <c r="G7" s="52"/>
      <c r="H7" s="52"/>
      <c r="I7" s="52"/>
      <c r="J7" s="35" t="s">
        <v>12</v>
      </c>
      <c r="K7" s="37" t="s">
        <v>13</v>
      </c>
      <c r="L7" s="34" t="s">
        <v>14</v>
      </c>
      <c r="M7" s="54" t="s">
        <v>25</v>
      </c>
      <c r="N7" s="54"/>
      <c r="O7" s="54"/>
      <c r="P7" s="54"/>
      <c r="Q7" s="35" t="s">
        <v>12</v>
      </c>
      <c r="R7" s="37" t="s">
        <v>13</v>
      </c>
      <c r="S7" s="34" t="s">
        <v>14</v>
      </c>
      <c r="T7" s="54" t="s">
        <v>26</v>
      </c>
      <c r="U7" s="54"/>
      <c r="V7" s="54"/>
      <c r="W7" s="54"/>
      <c r="X7" s="54"/>
      <c r="Y7" s="54"/>
      <c r="Z7" s="35" t="s">
        <v>12</v>
      </c>
      <c r="AA7" s="37" t="s">
        <v>13</v>
      </c>
      <c r="AB7" s="34" t="s">
        <v>14</v>
      </c>
      <c r="AC7" s="54" t="s">
        <v>1</v>
      </c>
      <c r="AD7" s="54"/>
      <c r="AE7" s="54"/>
      <c r="AF7" s="54"/>
      <c r="AG7" s="54"/>
      <c r="AH7" s="35" t="s">
        <v>12</v>
      </c>
      <c r="AI7" s="37" t="s">
        <v>13</v>
      </c>
      <c r="AJ7" s="34" t="s">
        <v>14</v>
      </c>
      <c r="AK7" s="35" t="s">
        <v>12</v>
      </c>
      <c r="AL7" s="37" t="s">
        <v>13</v>
      </c>
      <c r="AM7" s="34" t="s">
        <v>14</v>
      </c>
    </row>
    <row r="8" spans="1:40" ht="225.75" customHeight="1" x14ac:dyDescent="0.25">
      <c r="B8" s="52"/>
      <c r="C8" s="52"/>
      <c r="D8" s="14" t="s">
        <v>66</v>
      </c>
      <c r="E8" s="14" t="s">
        <v>67</v>
      </c>
      <c r="F8" s="14" t="s">
        <v>68</v>
      </c>
      <c r="G8" s="14" t="s">
        <v>69</v>
      </c>
      <c r="H8" s="14" t="s">
        <v>70</v>
      </c>
      <c r="I8" s="14" t="s">
        <v>71</v>
      </c>
      <c r="J8" s="36"/>
      <c r="K8" s="38"/>
      <c r="L8" s="34"/>
      <c r="M8" s="14" t="s">
        <v>72</v>
      </c>
      <c r="N8" s="14" t="s">
        <v>73</v>
      </c>
      <c r="O8" s="14" t="s">
        <v>74</v>
      </c>
      <c r="P8" s="14" t="s">
        <v>75</v>
      </c>
      <c r="Q8" s="36"/>
      <c r="R8" s="38"/>
      <c r="S8" s="34"/>
      <c r="T8" s="14" t="s">
        <v>76</v>
      </c>
      <c r="U8" s="14" t="s">
        <v>77</v>
      </c>
      <c r="V8" s="14" t="s">
        <v>78</v>
      </c>
      <c r="W8" s="14" t="s">
        <v>79</v>
      </c>
      <c r="X8" s="14" t="s">
        <v>80</v>
      </c>
      <c r="Y8" s="14" t="s">
        <v>81</v>
      </c>
      <c r="Z8" s="36"/>
      <c r="AA8" s="38"/>
      <c r="AB8" s="34"/>
      <c r="AC8" s="14" t="s">
        <v>82</v>
      </c>
      <c r="AD8" s="14" t="s">
        <v>83</v>
      </c>
      <c r="AE8" s="14" t="s">
        <v>84</v>
      </c>
      <c r="AF8" s="14" t="s">
        <v>85</v>
      </c>
      <c r="AG8" s="14" t="s">
        <v>86</v>
      </c>
      <c r="AH8" s="36"/>
      <c r="AI8" s="38"/>
      <c r="AJ8" s="34"/>
      <c r="AK8" s="36"/>
      <c r="AL8" s="38"/>
      <c r="AM8" s="34"/>
    </row>
    <row r="9" spans="1:40" ht="15.75" x14ac:dyDescent="0.25">
      <c r="B9" s="1">
        <v>1</v>
      </c>
      <c r="C9" s="20" t="s">
        <v>90</v>
      </c>
      <c r="D9" s="1">
        <v>3</v>
      </c>
      <c r="E9" s="1">
        <v>2</v>
      </c>
      <c r="F9" s="1">
        <v>3</v>
      </c>
      <c r="G9" s="1">
        <v>2</v>
      </c>
      <c r="H9" s="1">
        <v>3</v>
      </c>
      <c r="I9" s="1">
        <v>3</v>
      </c>
      <c r="J9" s="6">
        <f>SUM(D9:I9)</f>
        <v>16</v>
      </c>
      <c r="K9" s="8">
        <f>AVERAGE(D9:I9)</f>
        <v>2.6666666666666665</v>
      </c>
      <c r="L9" s="10" t="str">
        <f>IF(D9="","",VLOOKUP(K9,$J$90:$K$92,2,TRUE))</f>
        <v>ІІІ ур</v>
      </c>
      <c r="M9" s="1">
        <v>3</v>
      </c>
      <c r="N9" s="1">
        <v>2</v>
      </c>
      <c r="O9" s="1">
        <v>3</v>
      </c>
      <c r="P9" s="1">
        <v>3</v>
      </c>
      <c r="Q9" s="6">
        <f>SUM(M9:P9)</f>
        <v>11</v>
      </c>
      <c r="R9" s="8">
        <f>AVERAGE(M9:P9)</f>
        <v>2.75</v>
      </c>
      <c r="S9" s="10" t="str">
        <f>IF(M9="","",VLOOKUP(R9,$J$90:$K$92,2,TRUE))</f>
        <v>ІІІ ур</v>
      </c>
      <c r="T9" s="1">
        <v>3</v>
      </c>
      <c r="U9" s="1">
        <v>2</v>
      </c>
      <c r="V9" s="1">
        <v>3</v>
      </c>
      <c r="W9" s="1">
        <v>2</v>
      </c>
      <c r="X9" s="1">
        <v>3</v>
      </c>
      <c r="Y9" s="1">
        <v>3</v>
      </c>
      <c r="Z9" s="6">
        <f>SUM(T9:Y9)</f>
        <v>16</v>
      </c>
      <c r="AA9" s="8">
        <f>AVERAGE(T9:Y9)</f>
        <v>2.6666666666666665</v>
      </c>
      <c r="AB9" s="10" t="str">
        <f>IF(T9="","",VLOOKUP(AA9,$J$90:$K$92,2,TRUE))</f>
        <v>ІІІ ур</v>
      </c>
      <c r="AC9" s="1">
        <v>3</v>
      </c>
      <c r="AD9" s="1">
        <v>2</v>
      </c>
      <c r="AE9" s="1">
        <v>3</v>
      </c>
      <c r="AF9" s="1">
        <v>3</v>
      </c>
      <c r="AG9" s="1">
        <v>2</v>
      </c>
      <c r="AH9" s="6">
        <f>SUM(AC9:AG9)</f>
        <v>13</v>
      </c>
      <c r="AI9" s="8">
        <f>AVERAGE(AC9:AG9)</f>
        <v>2.6</v>
      </c>
      <c r="AJ9" s="10" t="str">
        <f>IF(AC9="","",VLOOKUP(AI9,$J$90:$K$92,2,TRUE))</f>
        <v>ІІІ ур</v>
      </c>
      <c r="AK9" s="7">
        <f>J9+Q9+Z9+AH9</f>
        <v>56</v>
      </c>
      <c r="AL9" s="9">
        <f>AK9/21</f>
        <v>2.6666666666666665</v>
      </c>
      <c r="AM9" s="10" t="str">
        <f>IF(AE9="","",VLOOKUP(AL9,$J$90:$K$92,2,TRUE))</f>
        <v>ІІІ ур</v>
      </c>
    </row>
    <row r="10" spans="1:40" ht="15.75" x14ac:dyDescent="0.25">
      <c r="B10" s="1">
        <v>2</v>
      </c>
      <c r="C10" s="20" t="s">
        <v>91</v>
      </c>
      <c r="D10" s="1">
        <v>1</v>
      </c>
      <c r="E10" s="1">
        <v>2</v>
      </c>
      <c r="F10" s="1">
        <v>1</v>
      </c>
      <c r="G10" s="1">
        <v>2</v>
      </c>
      <c r="H10" s="1">
        <v>1</v>
      </c>
      <c r="I10" s="1"/>
      <c r="J10" s="6">
        <f t="shared" ref="J10:J28" si="0">SUM(D10:I10)</f>
        <v>7</v>
      </c>
      <c r="K10" s="8">
        <f t="shared" ref="K10:K28" si="1">AVERAGE(D10:I10)</f>
        <v>1.4</v>
      </c>
      <c r="L10" s="10" t="str">
        <f>IF(D10="","",VLOOKUP(K10,$J$90:$K$92,2,TRUE))</f>
        <v>І ур</v>
      </c>
      <c r="M10" s="1">
        <v>1</v>
      </c>
      <c r="N10" s="1">
        <v>2</v>
      </c>
      <c r="O10" s="1">
        <v>1</v>
      </c>
      <c r="P10" s="1">
        <v>1</v>
      </c>
      <c r="Q10" s="6">
        <f t="shared" ref="Q10:Q28" si="2">SUM(M10:P10)</f>
        <v>5</v>
      </c>
      <c r="R10" s="8">
        <f t="shared" ref="R10:R28" si="3">AVERAGE(M10:P10)</f>
        <v>1.25</v>
      </c>
      <c r="S10" s="10" t="str">
        <f>IF(M10="","",VLOOKUP(R10,$J$90:$K$92,2,TRUE))</f>
        <v>І ур</v>
      </c>
      <c r="T10" s="1">
        <v>1</v>
      </c>
      <c r="U10" s="1">
        <v>2</v>
      </c>
      <c r="V10" s="1">
        <v>1</v>
      </c>
      <c r="W10" s="1">
        <v>2</v>
      </c>
      <c r="X10" s="1">
        <v>1</v>
      </c>
      <c r="Y10" s="1">
        <v>2</v>
      </c>
      <c r="Z10" s="6">
        <f t="shared" ref="Z10:Z28" si="4">SUM(T10:Y10)</f>
        <v>9</v>
      </c>
      <c r="AA10" s="8">
        <f t="shared" ref="AA10:AA28" si="5">AVERAGE(T10:Y10)</f>
        <v>1.5</v>
      </c>
      <c r="AB10" s="10" t="str">
        <f>IF(T10="","",VLOOKUP(AA10,$J$90:$K$92,2,TRUE))</f>
        <v>І ур</v>
      </c>
      <c r="AC10" s="1">
        <v>1</v>
      </c>
      <c r="AD10" s="1">
        <v>2</v>
      </c>
      <c r="AE10" s="1">
        <v>1</v>
      </c>
      <c r="AF10" s="1">
        <v>1</v>
      </c>
      <c r="AG10" s="1">
        <v>2</v>
      </c>
      <c r="AH10" s="6">
        <f t="shared" ref="AH10:AH28" si="6">SUM(AC10:AG10)</f>
        <v>7</v>
      </c>
      <c r="AI10" s="8">
        <f t="shared" ref="AI10:AI28" si="7">AVERAGE(AC10:AG10)</f>
        <v>1.4</v>
      </c>
      <c r="AJ10" s="10" t="str">
        <f>IF(AC10="","",VLOOKUP(AI10,$J$90:$K$92,2,TRUE))</f>
        <v>І ур</v>
      </c>
      <c r="AK10" s="7">
        <f t="shared" ref="AK10:AK28" si="8">J10+Q10+Z10+AH10</f>
        <v>28</v>
      </c>
      <c r="AL10" s="9">
        <f t="shared" ref="AL10:AL28" si="9">AK10/21</f>
        <v>1.3333333333333333</v>
      </c>
      <c r="AM10" s="10" t="str">
        <f>IF(AE10="","",VLOOKUP(AL10,$J$90:$K$92,2,TRUE))</f>
        <v>І ур</v>
      </c>
    </row>
    <row r="11" spans="1:40" ht="15.75" x14ac:dyDescent="0.25">
      <c r="B11" s="1">
        <v>3</v>
      </c>
      <c r="C11" s="20" t="s">
        <v>92</v>
      </c>
      <c r="D11" s="1">
        <v>3</v>
      </c>
      <c r="E11" s="1">
        <v>2</v>
      </c>
      <c r="F11" s="1">
        <v>3</v>
      </c>
      <c r="G11" s="1">
        <v>2</v>
      </c>
      <c r="H11" s="1">
        <v>3</v>
      </c>
      <c r="I11" s="1">
        <v>3</v>
      </c>
      <c r="J11" s="6">
        <f t="shared" si="0"/>
        <v>16</v>
      </c>
      <c r="K11" s="8">
        <f t="shared" si="1"/>
        <v>2.6666666666666665</v>
      </c>
      <c r="L11" s="10" t="str">
        <f>IF(D11="","",VLOOKUP(K11,$J$90:$K$92,2,TRUE))</f>
        <v>ІІІ ур</v>
      </c>
      <c r="M11" s="1">
        <v>3</v>
      </c>
      <c r="N11" s="1">
        <v>2</v>
      </c>
      <c r="O11" s="1">
        <v>3</v>
      </c>
      <c r="P11" s="1">
        <v>3</v>
      </c>
      <c r="Q11" s="6">
        <f t="shared" si="2"/>
        <v>11</v>
      </c>
      <c r="R11" s="8">
        <f t="shared" si="3"/>
        <v>2.75</v>
      </c>
      <c r="S11" s="10" t="str">
        <f>IF(M11="","",VLOOKUP(R11,$J$90:$K$92,2,TRUE))</f>
        <v>ІІІ ур</v>
      </c>
      <c r="T11" s="1">
        <v>3</v>
      </c>
      <c r="U11" s="1">
        <v>2</v>
      </c>
      <c r="V11" s="1">
        <v>3</v>
      </c>
      <c r="W11" s="1">
        <v>2</v>
      </c>
      <c r="X11" s="1">
        <v>3</v>
      </c>
      <c r="Y11" s="1">
        <v>3</v>
      </c>
      <c r="Z11" s="6">
        <f t="shared" si="4"/>
        <v>16</v>
      </c>
      <c r="AA11" s="8">
        <f t="shared" si="5"/>
        <v>2.6666666666666665</v>
      </c>
      <c r="AB11" s="10" t="str">
        <f>IF(T11="","",VLOOKUP(AA11,$J$90:$K$92,2,TRUE))</f>
        <v>ІІІ ур</v>
      </c>
      <c r="AC11" s="1">
        <v>2</v>
      </c>
      <c r="AD11" s="1">
        <v>3</v>
      </c>
      <c r="AE11" s="1">
        <v>2</v>
      </c>
      <c r="AF11" s="1">
        <v>3</v>
      </c>
      <c r="AG11" s="1">
        <v>3</v>
      </c>
      <c r="AH11" s="6">
        <f t="shared" si="6"/>
        <v>13</v>
      </c>
      <c r="AI11" s="8">
        <f t="shared" si="7"/>
        <v>2.6</v>
      </c>
      <c r="AJ11" s="10" t="str">
        <f>IF(AC11="","",VLOOKUP(AI11,$J$90:$K$92,2,TRUE))</f>
        <v>ІІІ ур</v>
      </c>
      <c r="AK11" s="7">
        <f t="shared" si="8"/>
        <v>56</v>
      </c>
      <c r="AL11" s="9">
        <f t="shared" si="9"/>
        <v>2.6666666666666665</v>
      </c>
      <c r="AM11" s="10" t="str">
        <f>IF(AE11="","",VLOOKUP(AL11,$J$90:$K$92,2,TRUE))</f>
        <v>ІІІ ур</v>
      </c>
    </row>
    <row r="12" spans="1:40" ht="15.75" x14ac:dyDescent="0.25">
      <c r="B12" s="1">
        <v>4</v>
      </c>
      <c r="C12" s="20" t="s">
        <v>93</v>
      </c>
      <c r="D12" s="1">
        <v>2</v>
      </c>
      <c r="E12" s="1">
        <v>3</v>
      </c>
      <c r="F12" s="1">
        <v>2</v>
      </c>
      <c r="G12" s="1">
        <v>3</v>
      </c>
      <c r="H12" s="1">
        <v>2</v>
      </c>
      <c r="I12" s="1">
        <v>2</v>
      </c>
      <c r="J12" s="6">
        <f t="shared" si="0"/>
        <v>14</v>
      </c>
      <c r="K12" s="8">
        <f t="shared" si="1"/>
        <v>2.3333333333333335</v>
      </c>
      <c r="L12" s="10" t="str">
        <f>IF(D12="","",VLOOKUP(K12,$J$90:$K$92,2,TRUE))</f>
        <v>ІІ ур</v>
      </c>
      <c r="M12" s="1">
        <v>2</v>
      </c>
      <c r="N12" s="1">
        <v>3</v>
      </c>
      <c r="O12" s="1">
        <v>2</v>
      </c>
      <c r="P12" s="1">
        <v>2</v>
      </c>
      <c r="Q12" s="6">
        <f t="shared" si="2"/>
        <v>9</v>
      </c>
      <c r="R12" s="8">
        <f t="shared" si="3"/>
        <v>2.25</v>
      </c>
      <c r="S12" s="10" t="str">
        <f>IF(M12="","",VLOOKUP(R12,$J$90:$K$92,2,TRUE))</f>
        <v>ІІ ур</v>
      </c>
      <c r="T12" s="1">
        <v>2</v>
      </c>
      <c r="U12" s="1">
        <v>3</v>
      </c>
      <c r="V12" s="1">
        <v>2</v>
      </c>
      <c r="W12" s="1">
        <v>3</v>
      </c>
      <c r="X12" s="1">
        <v>2</v>
      </c>
      <c r="Y12" s="1">
        <v>2</v>
      </c>
      <c r="Z12" s="6">
        <f t="shared" si="4"/>
        <v>14</v>
      </c>
      <c r="AA12" s="8">
        <f t="shared" si="5"/>
        <v>2.3333333333333335</v>
      </c>
      <c r="AB12" s="10" t="str">
        <f>IF(T12="","",VLOOKUP(AA12,$J$90:$K$92,2,TRUE))</f>
        <v>ІІ ур</v>
      </c>
      <c r="AC12" s="1">
        <v>2</v>
      </c>
      <c r="AD12" s="1">
        <v>3</v>
      </c>
      <c r="AE12" s="1">
        <v>2</v>
      </c>
      <c r="AF12" s="1">
        <v>3</v>
      </c>
      <c r="AG12" s="1">
        <v>2</v>
      </c>
      <c r="AH12" s="6">
        <f t="shared" si="6"/>
        <v>12</v>
      </c>
      <c r="AI12" s="8">
        <f t="shared" si="7"/>
        <v>2.4</v>
      </c>
      <c r="AJ12" s="10" t="str">
        <f>IF(AC12="","",VLOOKUP(AI12,$J$90:$K$92,2,TRUE))</f>
        <v>ІІ ур</v>
      </c>
      <c r="AK12" s="7">
        <f t="shared" si="8"/>
        <v>49</v>
      </c>
      <c r="AL12" s="9">
        <f t="shared" si="9"/>
        <v>2.3333333333333335</v>
      </c>
      <c r="AM12" s="10" t="str">
        <f>IF(AE12="","",VLOOKUP(AL12,$J$90:$K$92,2,TRUE))</f>
        <v>ІІ ур</v>
      </c>
    </row>
    <row r="13" spans="1:40" ht="15.75" x14ac:dyDescent="0.25">
      <c r="B13" s="1">
        <v>5</v>
      </c>
      <c r="C13" s="20" t="s">
        <v>94</v>
      </c>
      <c r="D13" s="1">
        <v>1</v>
      </c>
      <c r="E13" s="1">
        <v>2</v>
      </c>
      <c r="F13" s="1">
        <v>1</v>
      </c>
      <c r="G13" s="1">
        <v>2</v>
      </c>
      <c r="H13" s="1">
        <v>1</v>
      </c>
      <c r="I13" s="1">
        <v>1</v>
      </c>
      <c r="J13" s="6">
        <f t="shared" si="0"/>
        <v>8</v>
      </c>
      <c r="K13" s="8">
        <f t="shared" si="1"/>
        <v>1.3333333333333333</v>
      </c>
      <c r="L13" s="10" t="str">
        <f>IF(D13="","",VLOOKUP(K13,$J$90:$K$92,2,TRUE))</f>
        <v>І ур</v>
      </c>
      <c r="M13" s="1">
        <v>1</v>
      </c>
      <c r="N13" s="1">
        <v>2</v>
      </c>
      <c r="O13" s="1">
        <v>2</v>
      </c>
      <c r="P13" s="1">
        <v>1</v>
      </c>
      <c r="Q13" s="6">
        <f t="shared" si="2"/>
        <v>6</v>
      </c>
      <c r="R13" s="8">
        <f t="shared" si="3"/>
        <v>1.5</v>
      </c>
      <c r="S13" s="10" t="str">
        <f>IF(M13="","",VLOOKUP(R13,$J$90:$K$92,2,TRUE))</f>
        <v>І ур</v>
      </c>
      <c r="T13" s="1">
        <v>1</v>
      </c>
      <c r="U13" s="1">
        <v>2</v>
      </c>
      <c r="V13" s="1">
        <v>1</v>
      </c>
      <c r="W13" s="1">
        <v>2</v>
      </c>
      <c r="X13" s="1">
        <v>2</v>
      </c>
      <c r="Y13" s="1">
        <v>1</v>
      </c>
      <c r="Z13" s="6">
        <f t="shared" si="4"/>
        <v>9</v>
      </c>
      <c r="AA13" s="8">
        <f t="shared" si="5"/>
        <v>1.5</v>
      </c>
      <c r="AB13" s="10" t="str">
        <f>IF(T13="","",VLOOKUP(AA13,$J$90:$K$92,2,TRUE))</f>
        <v>І ур</v>
      </c>
      <c r="AC13" s="1">
        <v>2</v>
      </c>
      <c r="AD13" s="1">
        <v>1</v>
      </c>
      <c r="AE13" s="1">
        <v>2</v>
      </c>
      <c r="AF13" s="1">
        <v>1</v>
      </c>
      <c r="AG13" s="1">
        <v>1</v>
      </c>
      <c r="AH13" s="6">
        <f t="shared" si="6"/>
        <v>7</v>
      </c>
      <c r="AI13" s="8">
        <f t="shared" si="7"/>
        <v>1.4</v>
      </c>
      <c r="AJ13" s="10" t="str">
        <f>IF(AC13="","",VLOOKUP(AI13,$J$90:$K$92,2,TRUE))</f>
        <v>І ур</v>
      </c>
      <c r="AK13" s="7">
        <f t="shared" si="8"/>
        <v>30</v>
      </c>
      <c r="AL13" s="9">
        <f t="shared" si="9"/>
        <v>1.4285714285714286</v>
      </c>
      <c r="AM13" s="10" t="str">
        <f>IF(AE13="","",VLOOKUP(AL13,$J$90:$K$92,2,TRUE))</f>
        <v>І ур</v>
      </c>
    </row>
    <row r="14" spans="1:40" ht="15.75" x14ac:dyDescent="0.25">
      <c r="B14" s="1">
        <v>6</v>
      </c>
      <c r="C14" s="20" t="s">
        <v>95</v>
      </c>
      <c r="D14" s="1">
        <v>2</v>
      </c>
      <c r="E14" s="1">
        <v>1</v>
      </c>
      <c r="F14" s="1">
        <v>2</v>
      </c>
      <c r="G14" s="1">
        <v>1</v>
      </c>
      <c r="H14" s="1">
        <v>1</v>
      </c>
      <c r="I14" s="1">
        <v>2</v>
      </c>
      <c r="J14" s="6">
        <f t="shared" si="0"/>
        <v>9</v>
      </c>
      <c r="K14" s="8">
        <f t="shared" si="1"/>
        <v>1.5</v>
      </c>
      <c r="L14" s="10" t="str">
        <f>IF(D14="","",VLOOKUP(K14,$J$90:$K$92,2,TRUE))</f>
        <v>І ур</v>
      </c>
      <c r="M14" s="1">
        <v>1</v>
      </c>
      <c r="N14" s="1">
        <v>2</v>
      </c>
      <c r="O14" s="1">
        <v>1</v>
      </c>
      <c r="P14" s="1">
        <v>2</v>
      </c>
      <c r="Q14" s="6">
        <f t="shared" si="2"/>
        <v>6</v>
      </c>
      <c r="R14" s="8">
        <f t="shared" si="3"/>
        <v>1.5</v>
      </c>
      <c r="S14" s="10" t="str">
        <f>IF(M14="","",VLOOKUP(R14,$J$90:$K$92,2,TRUE))</f>
        <v>І ур</v>
      </c>
      <c r="T14" s="1">
        <v>2</v>
      </c>
      <c r="U14" s="1">
        <v>1</v>
      </c>
      <c r="V14" s="1">
        <v>2</v>
      </c>
      <c r="W14" s="1">
        <v>1</v>
      </c>
      <c r="X14" s="1">
        <v>1</v>
      </c>
      <c r="Y14" s="1">
        <v>2</v>
      </c>
      <c r="Z14" s="6">
        <f t="shared" si="4"/>
        <v>9</v>
      </c>
      <c r="AA14" s="8">
        <f t="shared" si="5"/>
        <v>1.5</v>
      </c>
      <c r="AB14" s="10" t="str">
        <f>IF(T14="","",VLOOKUP(AA14,$J$90:$K$92,2,TRUE))</f>
        <v>І ур</v>
      </c>
      <c r="AC14" s="1">
        <v>1</v>
      </c>
      <c r="AD14" s="1">
        <v>2</v>
      </c>
      <c r="AE14" s="1">
        <v>1</v>
      </c>
      <c r="AF14" s="1">
        <v>2</v>
      </c>
      <c r="AG14" s="1">
        <v>1</v>
      </c>
      <c r="AH14" s="6">
        <f t="shared" si="6"/>
        <v>7</v>
      </c>
      <c r="AI14" s="8">
        <f t="shared" si="7"/>
        <v>1.4</v>
      </c>
      <c r="AJ14" s="10" t="str">
        <f>IF(AC14="","",VLOOKUP(AI14,$J$90:$K$92,2,TRUE))</f>
        <v>І ур</v>
      </c>
      <c r="AK14" s="7">
        <f t="shared" si="8"/>
        <v>31</v>
      </c>
      <c r="AL14" s="9">
        <f t="shared" si="9"/>
        <v>1.4761904761904763</v>
      </c>
      <c r="AM14" s="10" t="str">
        <f>IF(AE14="","",VLOOKUP(AL14,$J$90:$K$92,2,TRUE))</f>
        <v>І ур</v>
      </c>
    </row>
    <row r="15" spans="1:40" ht="15.75" x14ac:dyDescent="0.25">
      <c r="B15" s="1">
        <v>7</v>
      </c>
      <c r="C15" s="20" t="s">
        <v>96</v>
      </c>
      <c r="D15" s="1">
        <v>2</v>
      </c>
      <c r="E15" s="1">
        <v>3</v>
      </c>
      <c r="F15" s="1">
        <v>2</v>
      </c>
      <c r="G15" s="1">
        <v>3</v>
      </c>
      <c r="H15" s="1">
        <v>3</v>
      </c>
      <c r="I15" s="1">
        <v>3</v>
      </c>
      <c r="J15" s="6">
        <f t="shared" si="0"/>
        <v>16</v>
      </c>
      <c r="K15" s="8">
        <f t="shared" si="1"/>
        <v>2.6666666666666665</v>
      </c>
      <c r="L15" s="10" t="str">
        <f>IF(D15="","",VLOOKUP(K15,$J$90:$K$92,2,TRUE))</f>
        <v>ІІІ ур</v>
      </c>
      <c r="M15" s="1">
        <v>3</v>
      </c>
      <c r="N15" s="1">
        <v>2</v>
      </c>
      <c r="O15" s="1">
        <v>3</v>
      </c>
      <c r="P15" s="1">
        <v>3</v>
      </c>
      <c r="Q15" s="6">
        <f t="shared" si="2"/>
        <v>11</v>
      </c>
      <c r="R15" s="8">
        <f t="shared" si="3"/>
        <v>2.75</v>
      </c>
      <c r="S15" s="10" t="str">
        <f>IF(M15="","",VLOOKUP(R15,$J$90:$K$92,2,TRUE))</f>
        <v>ІІІ ур</v>
      </c>
      <c r="T15" s="1">
        <v>3</v>
      </c>
      <c r="U15" s="1">
        <v>2</v>
      </c>
      <c r="V15" s="1">
        <v>3</v>
      </c>
      <c r="W15" s="1">
        <v>2</v>
      </c>
      <c r="X15" s="1">
        <v>3</v>
      </c>
      <c r="Y15" s="1">
        <v>3</v>
      </c>
      <c r="Z15" s="6">
        <f t="shared" si="4"/>
        <v>16</v>
      </c>
      <c r="AA15" s="8">
        <f t="shared" si="5"/>
        <v>2.6666666666666665</v>
      </c>
      <c r="AB15" s="10" t="str">
        <f>IF(T15="","",VLOOKUP(AA15,$J$90:$K$92,2,TRUE))</f>
        <v>ІІІ ур</v>
      </c>
      <c r="AC15" s="1">
        <v>3</v>
      </c>
      <c r="AD15" s="1">
        <v>2</v>
      </c>
      <c r="AE15" s="1">
        <v>3</v>
      </c>
      <c r="AF15" s="1">
        <v>2</v>
      </c>
      <c r="AG15" s="1">
        <v>3</v>
      </c>
      <c r="AH15" s="6">
        <f t="shared" si="6"/>
        <v>13</v>
      </c>
      <c r="AI15" s="8">
        <f t="shared" si="7"/>
        <v>2.6</v>
      </c>
      <c r="AJ15" s="10" t="str">
        <f>IF(AC15="","",VLOOKUP(AI15,$J$90:$K$92,2,TRUE))</f>
        <v>ІІІ ур</v>
      </c>
      <c r="AK15" s="7">
        <f t="shared" si="8"/>
        <v>56</v>
      </c>
      <c r="AL15" s="9">
        <f t="shared" si="9"/>
        <v>2.6666666666666665</v>
      </c>
      <c r="AM15" s="10" t="str">
        <f>IF(AE15="","",VLOOKUP(AL15,$J$90:$K$92,2,TRUE))</f>
        <v>ІІІ ур</v>
      </c>
    </row>
    <row r="16" spans="1:40" ht="15.75" x14ac:dyDescent="0.25">
      <c r="B16" s="1">
        <v>8</v>
      </c>
      <c r="C16" s="20" t="s">
        <v>97</v>
      </c>
      <c r="D16" s="1">
        <v>2</v>
      </c>
      <c r="E16" s="1">
        <v>3</v>
      </c>
      <c r="F16" s="1">
        <v>2</v>
      </c>
      <c r="G16" s="1">
        <v>3</v>
      </c>
      <c r="H16" s="1">
        <v>3</v>
      </c>
      <c r="I16" s="1">
        <v>3</v>
      </c>
      <c r="J16" s="6">
        <f t="shared" si="0"/>
        <v>16</v>
      </c>
      <c r="K16" s="8">
        <f t="shared" si="1"/>
        <v>2.6666666666666665</v>
      </c>
      <c r="L16" s="10" t="str">
        <f>IF(D16="","",VLOOKUP(K16,$J$90:$K$92,2,TRUE))</f>
        <v>ІІІ ур</v>
      </c>
      <c r="M16" s="1">
        <v>2</v>
      </c>
      <c r="N16" s="1">
        <v>3</v>
      </c>
      <c r="O16" s="1">
        <v>3</v>
      </c>
      <c r="P16" s="1">
        <v>3</v>
      </c>
      <c r="Q16" s="6">
        <f t="shared" si="2"/>
        <v>11</v>
      </c>
      <c r="R16" s="8">
        <f t="shared" si="3"/>
        <v>2.75</v>
      </c>
      <c r="S16" s="10" t="str">
        <f>IF(M16="","",VLOOKUP(R16,$J$90:$K$92,2,TRUE))</f>
        <v>ІІІ ур</v>
      </c>
      <c r="T16" s="1">
        <v>2</v>
      </c>
      <c r="U16" s="1">
        <v>3</v>
      </c>
      <c r="V16" s="1">
        <v>3</v>
      </c>
      <c r="W16" s="1">
        <v>3</v>
      </c>
      <c r="X16" s="1">
        <v>2</v>
      </c>
      <c r="Y16" s="1">
        <v>3</v>
      </c>
      <c r="Z16" s="6">
        <f t="shared" si="4"/>
        <v>16</v>
      </c>
      <c r="AA16" s="8">
        <f t="shared" si="5"/>
        <v>2.6666666666666665</v>
      </c>
      <c r="AB16" s="10" t="str">
        <f>IF(T16="","",VLOOKUP(AA16,$J$90:$K$92,2,TRUE))</f>
        <v>ІІІ ур</v>
      </c>
      <c r="AC16" s="1">
        <v>2</v>
      </c>
      <c r="AD16" s="1">
        <v>3</v>
      </c>
      <c r="AE16" s="1">
        <v>2</v>
      </c>
      <c r="AF16" s="1">
        <v>3</v>
      </c>
      <c r="AG16" s="1">
        <v>3</v>
      </c>
      <c r="AH16" s="6">
        <f t="shared" si="6"/>
        <v>13</v>
      </c>
      <c r="AI16" s="8">
        <f t="shared" si="7"/>
        <v>2.6</v>
      </c>
      <c r="AJ16" s="10" t="str">
        <f>IF(AC16="","",VLOOKUP(AI16,$J$90:$K$92,2,TRUE))</f>
        <v>ІІІ ур</v>
      </c>
      <c r="AK16" s="7">
        <f t="shared" si="8"/>
        <v>56</v>
      </c>
      <c r="AL16" s="9">
        <f t="shared" si="9"/>
        <v>2.6666666666666665</v>
      </c>
      <c r="AM16" s="10" t="str">
        <f>IF(AE16="","",VLOOKUP(AL16,$J$90:$K$92,2,TRUE))</f>
        <v>ІІІ ур</v>
      </c>
    </row>
    <row r="17" spans="2:39" ht="15.75" x14ac:dyDescent="0.25">
      <c r="B17" s="1">
        <v>9</v>
      </c>
      <c r="C17" s="20" t="s">
        <v>98</v>
      </c>
      <c r="D17" s="1">
        <v>2</v>
      </c>
      <c r="E17" s="1">
        <v>3</v>
      </c>
      <c r="F17" s="1">
        <v>3</v>
      </c>
      <c r="G17" s="1">
        <v>2</v>
      </c>
      <c r="H17" s="1">
        <v>2</v>
      </c>
      <c r="I17" s="1">
        <v>2</v>
      </c>
      <c r="J17" s="6">
        <f t="shared" si="0"/>
        <v>14</v>
      </c>
      <c r="K17" s="8">
        <f t="shared" si="1"/>
        <v>2.3333333333333335</v>
      </c>
      <c r="L17" s="10" t="str">
        <f>IF(D17="","",VLOOKUP(K17,$J$90:$K$92,2,TRUE))</f>
        <v>ІІ ур</v>
      </c>
      <c r="M17" s="1">
        <v>2</v>
      </c>
      <c r="N17" s="1">
        <v>3</v>
      </c>
      <c r="O17" s="1">
        <v>2</v>
      </c>
      <c r="P17" s="1">
        <v>2</v>
      </c>
      <c r="Q17" s="6">
        <f t="shared" si="2"/>
        <v>9</v>
      </c>
      <c r="R17" s="8">
        <f t="shared" si="3"/>
        <v>2.25</v>
      </c>
      <c r="S17" s="10" t="str">
        <f>IF(M17="","",VLOOKUP(R17,$J$90:$K$92,2,TRUE))</f>
        <v>ІІ ур</v>
      </c>
      <c r="T17" s="1">
        <v>2</v>
      </c>
      <c r="U17" s="1">
        <v>3</v>
      </c>
      <c r="V17" s="1">
        <v>3</v>
      </c>
      <c r="W17" s="1">
        <v>2</v>
      </c>
      <c r="X17" s="1">
        <v>2</v>
      </c>
      <c r="Y17" s="1">
        <v>2</v>
      </c>
      <c r="Z17" s="6">
        <f t="shared" si="4"/>
        <v>14</v>
      </c>
      <c r="AA17" s="8">
        <f t="shared" si="5"/>
        <v>2.3333333333333335</v>
      </c>
      <c r="AB17" s="10" t="str">
        <f>IF(T17="","",VLOOKUP(AA17,$J$90:$K$92,2,TRUE))</f>
        <v>ІІ ур</v>
      </c>
      <c r="AC17" s="1">
        <v>3</v>
      </c>
      <c r="AD17" s="1">
        <v>2</v>
      </c>
      <c r="AE17" s="1">
        <v>2</v>
      </c>
      <c r="AF17" s="1">
        <v>2</v>
      </c>
      <c r="AG17" s="1">
        <v>3</v>
      </c>
      <c r="AH17" s="6">
        <f t="shared" si="6"/>
        <v>12</v>
      </c>
      <c r="AI17" s="8">
        <f t="shared" si="7"/>
        <v>2.4</v>
      </c>
      <c r="AJ17" s="10" t="str">
        <f>IF(AC17="","",VLOOKUP(AI17,$J$90:$K$92,2,TRUE))</f>
        <v>ІІ ур</v>
      </c>
      <c r="AK17" s="7">
        <f t="shared" si="8"/>
        <v>49</v>
      </c>
      <c r="AL17" s="9">
        <f t="shared" si="9"/>
        <v>2.3333333333333335</v>
      </c>
      <c r="AM17" s="10" t="str">
        <f>IF(AE17="","",VLOOKUP(AL17,$J$90:$K$92,2,TRUE))</f>
        <v>ІІ ур</v>
      </c>
    </row>
    <row r="18" spans="2:39" ht="15.75" x14ac:dyDescent="0.25">
      <c r="B18" s="1">
        <v>10</v>
      </c>
      <c r="C18" s="20" t="s">
        <v>99</v>
      </c>
      <c r="D18" s="1">
        <v>3</v>
      </c>
      <c r="E18" s="1">
        <v>2</v>
      </c>
      <c r="F18" s="1">
        <v>3</v>
      </c>
      <c r="G18" s="1">
        <v>2</v>
      </c>
      <c r="H18" s="1">
        <v>3</v>
      </c>
      <c r="I18" s="1">
        <v>3</v>
      </c>
      <c r="J18" s="6">
        <f t="shared" si="0"/>
        <v>16</v>
      </c>
      <c r="K18" s="8">
        <f t="shared" si="1"/>
        <v>2.6666666666666665</v>
      </c>
      <c r="L18" s="10" t="str">
        <f>IF(D18="","",VLOOKUP(K18,$J$90:$K$92,2,TRUE))</f>
        <v>ІІІ ур</v>
      </c>
      <c r="M18" s="1">
        <v>3</v>
      </c>
      <c r="N18" s="1">
        <v>2</v>
      </c>
      <c r="O18" s="1">
        <v>3</v>
      </c>
      <c r="P18" s="1">
        <v>3</v>
      </c>
      <c r="Q18" s="6">
        <f t="shared" si="2"/>
        <v>11</v>
      </c>
      <c r="R18" s="8">
        <f t="shared" si="3"/>
        <v>2.75</v>
      </c>
      <c r="S18" s="10" t="str">
        <f>IF(M18="","",VLOOKUP(R18,$J$90:$K$92,2,TRUE))</f>
        <v>ІІІ ур</v>
      </c>
      <c r="T18" s="1">
        <v>3</v>
      </c>
      <c r="U18" s="1">
        <v>2</v>
      </c>
      <c r="V18" s="1">
        <v>3</v>
      </c>
      <c r="W18" s="1">
        <v>2</v>
      </c>
      <c r="X18" s="1">
        <v>3</v>
      </c>
      <c r="Y18" s="1">
        <v>3</v>
      </c>
      <c r="Z18" s="6">
        <f t="shared" si="4"/>
        <v>16</v>
      </c>
      <c r="AA18" s="8">
        <f t="shared" si="5"/>
        <v>2.6666666666666665</v>
      </c>
      <c r="AB18" s="10" t="str">
        <f>IF(T18="","",VLOOKUP(AA18,$J$90:$K$92,2,TRUE))</f>
        <v>ІІІ ур</v>
      </c>
      <c r="AC18" s="1">
        <v>3</v>
      </c>
      <c r="AD18" s="1">
        <v>2</v>
      </c>
      <c r="AE18" s="1">
        <v>3</v>
      </c>
      <c r="AF18" s="1">
        <v>2</v>
      </c>
      <c r="AG18" s="1">
        <v>3</v>
      </c>
      <c r="AH18" s="6">
        <f t="shared" si="6"/>
        <v>13</v>
      </c>
      <c r="AI18" s="8">
        <f t="shared" si="7"/>
        <v>2.6</v>
      </c>
      <c r="AJ18" s="10" t="str">
        <f>IF(AC18="","",VLOOKUP(AI18,$J$90:$K$92,2,TRUE))</f>
        <v>ІІІ ур</v>
      </c>
      <c r="AK18" s="7">
        <f t="shared" si="8"/>
        <v>56</v>
      </c>
      <c r="AL18" s="9">
        <f t="shared" si="9"/>
        <v>2.6666666666666665</v>
      </c>
      <c r="AM18" s="10" t="str">
        <f>IF(AE18="","",VLOOKUP(AL18,$J$90:$K$92,2,TRUE))</f>
        <v>ІІІ ур</v>
      </c>
    </row>
    <row r="19" spans="2:39" ht="15.75" x14ac:dyDescent="0.25">
      <c r="B19" s="1">
        <v>11</v>
      </c>
      <c r="C19" s="20" t="s">
        <v>100</v>
      </c>
      <c r="D19" s="1">
        <v>2</v>
      </c>
      <c r="E19" s="1">
        <v>3</v>
      </c>
      <c r="F19" s="1">
        <v>2</v>
      </c>
      <c r="G19" s="1">
        <v>3</v>
      </c>
      <c r="H19" s="1">
        <v>2</v>
      </c>
      <c r="I19" s="1">
        <v>2</v>
      </c>
      <c r="J19" s="6">
        <f t="shared" si="0"/>
        <v>14</v>
      </c>
      <c r="K19" s="8">
        <f t="shared" si="1"/>
        <v>2.3333333333333335</v>
      </c>
      <c r="L19" s="10" t="str">
        <f>IF(D19="","",VLOOKUP(K19,$J$90:$K$92,2,TRUE))</f>
        <v>ІІ ур</v>
      </c>
      <c r="M19" s="1">
        <v>2</v>
      </c>
      <c r="N19" s="1">
        <v>3</v>
      </c>
      <c r="O19" s="1">
        <v>2</v>
      </c>
      <c r="P19" s="1">
        <v>3</v>
      </c>
      <c r="Q19" s="6">
        <f t="shared" si="2"/>
        <v>10</v>
      </c>
      <c r="R19" s="8">
        <f t="shared" si="3"/>
        <v>2.5</v>
      </c>
      <c r="S19" s="10" t="str">
        <f>IF(M19="","",VLOOKUP(R19,$J$90:$K$92,2,TRUE))</f>
        <v>ІІ ур</v>
      </c>
      <c r="T19" s="1">
        <v>2</v>
      </c>
      <c r="U19" s="1">
        <v>3</v>
      </c>
      <c r="V19" s="1">
        <v>2</v>
      </c>
      <c r="W19" s="1">
        <v>3</v>
      </c>
      <c r="X19" s="1">
        <v>2</v>
      </c>
      <c r="Y19" s="1">
        <v>3</v>
      </c>
      <c r="Z19" s="6">
        <f t="shared" si="4"/>
        <v>15</v>
      </c>
      <c r="AA19" s="8">
        <f t="shared" si="5"/>
        <v>2.5</v>
      </c>
      <c r="AB19" s="10" t="str">
        <f>IF(T19="","",VLOOKUP(AA19,$J$90:$K$92,2,TRUE))</f>
        <v>ІІ ур</v>
      </c>
      <c r="AC19" s="1">
        <v>2</v>
      </c>
      <c r="AD19" s="1">
        <v>3</v>
      </c>
      <c r="AE19" s="1">
        <v>2</v>
      </c>
      <c r="AF19" s="1">
        <v>3</v>
      </c>
      <c r="AG19" s="1">
        <v>2</v>
      </c>
      <c r="AH19" s="6">
        <f t="shared" si="6"/>
        <v>12</v>
      </c>
      <c r="AI19" s="8">
        <f t="shared" si="7"/>
        <v>2.4</v>
      </c>
      <c r="AJ19" s="10" t="str">
        <f>IF(AC19="","",VLOOKUP(AI19,$J$90:$K$92,2,TRUE))</f>
        <v>ІІ ур</v>
      </c>
      <c r="AK19" s="7">
        <f t="shared" si="8"/>
        <v>51</v>
      </c>
      <c r="AL19" s="9">
        <f t="shared" si="9"/>
        <v>2.4285714285714284</v>
      </c>
      <c r="AM19" s="10" t="str">
        <f>IF(AE19="","",VLOOKUP(AL19,$J$90:$K$92,2,TRUE))</f>
        <v>ІІ ур</v>
      </c>
    </row>
    <row r="20" spans="2:39" ht="15.75" x14ac:dyDescent="0.25">
      <c r="B20" s="1">
        <v>12</v>
      </c>
      <c r="C20" s="20" t="s">
        <v>101</v>
      </c>
      <c r="D20" s="1">
        <v>3</v>
      </c>
      <c r="E20" s="1">
        <v>2</v>
      </c>
      <c r="F20" s="1">
        <v>3</v>
      </c>
      <c r="G20" s="1">
        <v>3</v>
      </c>
      <c r="H20" s="1">
        <v>3</v>
      </c>
      <c r="I20" s="1">
        <v>2</v>
      </c>
      <c r="J20" s="6">
        <f t="shared" si="0"/>
        <v>16</v>
      </c>
      <c r="K20" s="8">
        <f t="shared" si="1"/>
        <v>2.6666666666666665</v>
      </c>
      <c r="L20" s="10" t="str">
        <f>IF(D20="","",VLOOKUP(K20,$J$90:$K$92,2,TRUE))</f>
        <v>ІІІ ур</v>
      </c>
      <c r="M20" s="1">
        <v>2</v>
      </c>
      <c r="N20" s="1">
        <v>3</v>
      </c>
      <c r="O20" s="1">
        <v>3</v>
      </c>
      <c r="P20" s="1">
        <v>3</v>
      </c>
      <c r="Q20" s="6">
        <f t="shared" si="2"/>
        <v>11</v>
      </c>
      <c r="R20" s="8">
        <f t="shared" si="3"/>
        <v>2.75</v>
      </c>
      <c r="S20" s="10" t="str">
        <f>IF(M20="","",VLOOKUP(R20,$J$90:$K$92,2,TRUE))</f>
        <v>ІІІ ур</v>
      </c>
      <c r="T20" s="1">
        <v>3</v>
      </c>
      <c r="U20" s="1">
        <v>2</v>
      </c>
      <c r="V20" s="1">
        <v>3</v>
      </c>
      <c r="W20" s="1">
        <v>2</v>
      </c>
      <c r="X20" s="1">
        <v>3</v>
      </c>
      <c r="Y20" s="1">
        <v>3</v>
      </c>
      <c r="Z20" s="6">
        <f t="shared" si="4"/>
        <v>16</v>
      </c>
      <c r="AA20" s="8">
        <f t="shared" si="5"/>
        <v>2.6666666666666665</v>
      </c>
      <c r="AB20" s="10" t="str">
        <f>IF(T20="","",VLOOKUP(AA20,$J$90:$K$92,2,TRUE))</f>
        <v>ІІІ ур</v>
      </c>
      <c r="AC20" s="1">
        <v>3</v>
      </c>
      <c r="AD20" s="1">
        <v>2</v>
      </c>
      <c r="AE20" s="1">
        <v>3</v>
      </c>
      <c r="AF20" s="1">
        <v>3</v>
      </c>
      <c r="AG20" s="1">
        <v>2</v>
      </c>
      <c r="AH20" s="6">
        <f t="shared" si="6"/>
        <v>13</v>
      </c>
      <c r="AI20" s="8">
        <f t="shared" si="7"/>
        <v>2.6</v>
      </c>
      <c r="AJ20" s="10" t="str">
        <f>IF(AC20="","",VLOOKUP(AI20,$J$90:$K$92,2,TRUE))</f>
        <v>ІІІ ур</v>
      </c>
      <c r="AK20" s="7">
        <f t="shared" si="8"/>
        <v>56</v>
      </c>
      <c r="AL20" s="9">
        <f t="shared" si="9"/>
        <v>2.6666666666666665</v>
      </c>
      <c r="AM20" s="10" t="str">
        <f>IF(AE20="","",VLOOKUP(AL20,$J$90:$K$92,2,TRUE))</f>
        <v>ІІІ ур</v>
      </c>
    </row>
    <row r="21" spans="2:39" ht="15.75" x14ac:dyDescent="0.25">
      <c r="B21" s="1">
        <v>13</v>
      </c>
      <c r="C21" s="20" t="s">
        <v>102</v>
      </c>
      <c r="D21" s="1">
        <v>3</v>
      </c>
      <c r="E21" s="1">
        <v>2</v>
      </c>
      <c r="F21" s="1">
        <v>3</v>
      </c>
      <c r="G21" s="1">
        <v>2</v>
      </c>
      <c r="H21" s="1">
        <v>3</v>
      </c>
      <c r="I21" s="1">
        <v>3</v>
      </c>
      <c r="J21" s="6">
        <f t="shared" si="0"/>
        <v>16</v>
      </c>
      <c r="K21" s="8">
        <f t="shared" si="1"/>
        <v>2.6666666666666665</v>
      </c>
      <c r="L21" s="10" t="str">
        <f>IF(D21="","",VLOOKUP(K21,$J$90:$K$92,2,TRUE))</f>
        <v>ІІІ ур</v>
      </c>
      <c r="M21" s="1">
        <v>3</v>
      </c>
      <c r="N21" s="1">
        <v>2</v>
      </c>
      <c r="O21" s="1">
        <v>3</v>
      </c>
      <c r="P21" s="1">
        <v>3</v>
      </c>
      <c r="Q21" s="6">
        <f t="shared" si="2"/>
        <v>11</v>
      </c>
      <c r="R21" s="8">
        <f t="shared" si="3"/>
        <v>2.75</v>
      </c>
      <c r="S21" s="10" t="str">
        <f>IF(M21="","",VLOOKUP(R21,$J$90:$K$92,2,TRUE))</f>
        <v>ІІІ ур</v>
      </c>
      <c r="T21" s="1">
        <v>3</v>
      </c>
      <c r="U21" s="1">
        <v>2</v>
      </c>
      <c r="V21" s="1">
        <v>3</v>
      </c>
      <c r="W21" s="1">
        <v>3</v>
      </c>
      <c r="X21" s="1">
        <v>3</v>
      </c>
      <c r="Y21" s="1">
        <v>3</v>
      </c>
      <c r="Z21" s="6">
        <f t="shared" si="4"/>
        <v>17</v>
      </c>
      <c r="AA21" s="8">
        <f t="shared" si="5"/>
        <v>2.8333333333333335</v>
      </c>
      <c r="AB21" s="10" t="str">
        <f>IF(T21="","",VLOOKUP(AA21,$J$90:$K$92,2,TRUE))</f>
        <v>ІІІ ур</v>
      </c>
      <c r="AC21" s="1">
        <v>3</v>
      </c>
      <c r="AD21" s="1">
        <v>2</v>
      </c>
      <c r="AE21" s="1">
        <v>3</v>
      </c>
      <c r="AF21" s="1">
        <v>3</v>
      </c>
      <c r="AG21" s="1">
        <v>3</v>
      </c>
      <c r="AH21" s="6">
        <f t="shared" si="6"/>
        <v>14</v>
      </c>
      <c r="AI21" s="8">
        <f t="shared" si="7"/>
        <v>2.8</v>
      </c>
      <c r="AJ21" s="10" t="str">
        <f>IF(AC21="","",VLOOKUP(AI21,$J$90:$K$92,2,TRUE))</f>
        <v>ІІІ ур</v>
      </c>
      <c r="AK21" s="7">
        <f t="shared" si="8"/>
        <v>58</v>
      </c>
      <c r="AL21" s="9">
        <f t="shared" si="9"/>
        <v>2.7619047619047619</v>
      </c>
      <c r="AM21" s="10" t="str">
        <f>IF(AE21="","",VLOOKUP(AL21,$J$90:$K$92,2,TRUE))</f>
        <v>ІІІ ур</v>
      </c>
    </row>
    <row r="22" spans="2:39" ht="15.75" x14ac:dyDescent="0.25">
      <c r="B22" s="1">
        <v>14</v>
      </c>
      <c r="C22" s="20" t="s">
        <v>103</v>
      </c>
      <c r="D22" s="1">
        <v>2</v>
      </c>
      <c r="E22" s="1">
        <v>3</v>
      </c>
      <c r="F22" s="1">
        <v>2</v>
      </c>
      <c r="G22" s="1">
        <v>3</v>
      </c>
      <c r="H22" s="1">
        <v>2</v>
      </c>
      <c r="I22" s="1">
        <v>2</v>
      </c>
      <c r="J22" s="6">
        <f t="shared" si="0"/>
        <v>14</v>
      </c>
      <c r="K22" s="8">
        <f t="shared" si="1"/>
        <v>2.3333333333333335</v>
      </c>
      <c r="L22" s="10" t="str">
        <f>IF(D22="","",VLOOKUP(K22,$J$90:$K$92,2,TRUE))</f>
        <v>ІІ ур</v>
      </c>
      <c r="M22" s="1">
        <v>2</v>
      </c>
      <c r="N22" s="1">
        <v>2</v>
      </c>
      <c r="O22" s="1">
        <v>2</v>
      </c>
      <c r="P22" s="1">
        <v>2</v>
      </c>
      <c r="Q22" s="6">
        <f t="shared" si="2"/>
        <v>8</v>
      </c>
      <c r="R22" s="8">
        <f t="shared" si="3"/>
        <v>2</v>
      </c>
      <c r="S22" s="10" t="str">
        <f>IF(M22="","",VLOOKUP(R22,$J$90:$K$92,2,TRUE))</f>
        <v>ІІ ур</v>
      </c>
      <c r="T22" s="1">
        <v>2</v>
      </c>
      <c r="U22" s="1">
        <v>3</v>
      </c>
      <c r="V22" s="1">
        <v>2</v>
      </c>
      <c r="W22" s="1">
        <v>3</v>
      </c>
      <c r="X22" s="1">
        <v>2</v>
      </c>
      <c r="Y22" s="1">
        <v>2</v>
      </c>
      <c r="Z22" s="6">
        <f t="shared" si="4"/>
        <v>14</v>
      </c>
      <c r="AA22" s="8">
        <f t="shared" si="5"/>
        <v>2.3333333333333335</v>
      </c>
      <c r="AB22" s="10" t="str">
        <f>IF(T22="","",VLOOKUP(AA22,$J$90:$K$92,2,TRUE))</f>
        <v>ІІ ур</v>
      </c>
      <c r="AC22" s="1">
        <v>2</v>
      </c>
      <c r="AD22" s="1">
        <v>3</v>
      </c>
      <c r="AE22" s="1">
        <v>2</v>
      </c>
      <c r="AF22" s="1">
        <v>2</v>
      </c>
      <c r="AG22" s="1">
        <v>2</v>
      </c>
      <c r="AH22" s="6">
        <f t="shared" si="6"/>
        <v>11</v>
      </c>
      <c r="AI22" s="8">
        <f t="shared" si="7"/>
        <v>2.2000000000000002</v>
      </c>
      <c r="AJ22" s="10" t="str">
        <f>IF(AC22="","",VLOOKUP(AI22,$J$90:$K$92,2,TRUE))</f>
        <v>ІІ ур</v>
      </c>
      <c r="AK22" s="7">
        <f t="shared" si="8"/>
        <v>47</v>
      </c>
      <c r="AL22" s="9">
        <f t="shared" si="9"/>
        <v>2.2380952380952381</v>
      </c>
      <c r="AM22" s="10" t="str">
        <f>IF(AE22="","",VLOOKUP(AL22,$J$90:$K$92,2,TRUE))</f>
        <v>ІІ ур</v>
      </c>
    </row>
    <row r="23" spans="2:39" ht="15.75" x14ac:dyDescent="0.25">
      <c r="B23" s="1">
        <v>15</v>
      </c>
      <c r="C23" s="26" t="s">
        <v>104</v>
      </c>
      <c r="D23" s="1">
        <v>3</v>
      </c>
      <c r="E23" s="1">
        <v>2</v>
      </c>
      <c r="F23" s="1">
        <v>3</v>
      </c>
      <c r="G23" s="1">
        <v>2</v>
      </c>
      <c r="H23" s="1">
        <v>2</v>
      </c>
      <c r="I23" s="1">
        <v>3</v>
      </c>
      <c r="J23" s="6">
        <f t="shared" si="0"/>
        <v>15</v>
      </c>
      <c r="K23" s="8">
        <f t="shared" si="1"/>
        <v>2.5</v>
      </c>
      <c r="L23" s="10" t="str">
        <f>IF(D23="","",VLOOKUP(K23,$J$90:$K$92,2,TRUE))</f>
        <v>ІІ ур</v>
      </c>
      <c r="M23" s="1">
        <v>3</v>
      </c>
      <c r="N23" s="1">
        <v>2</v>
      </c>
      <c r="O23" s="1">
        <v>2</v>
      </c>
      <c r="P23" s="1">
        <v>3</v>
      </c>
      <c r="Q23" s="6">
        <f t="shared" si="2"/>
        <v>10</v>
      </c>
      <c r="R23" s="8">
        <f t="shared" si="3"/>
        <v>2.5</v>
      </c>
      <c r="S23" s="10" t="str">
        <f>IF(M23="","",VLOOKUP(R23,$J$90:$K$92,2,TRUE))</f>
        <v>ІІ ур</v>
      </c>
      <c r="T23" s="1">
        <v>3</v>
      </c>
      <c r="U23" s="1">
        <v>2</v>
      </c>
      <c r="V23" s="1">
        <v>3</v>
      </c>
      <c r="W23" s="1">
        <v>2</v>
      </c>
      <c r="X23" s="1">
        <v>2</v>
      </c>
      <c r="Y23" s="1">
        <v>3</v>
      </c>
      <c r="Z23" s="6">
        <f t="shared" si="4"/>
        <v>15</v>
      </c>
      <c r="AA23" s="8">
        <f t="shared" si="5"/>
        <v>2.5</v>
      </c>
      <c r="AB23" s="10" t="str">
        <f>IF(T23="","",VLOOKUP(AA23,$J$90:$K$92,2,TRUE))</f>
        <v>ІІ ур</v>
      </c>
      <c r="AC23" s="1">
        <v>3</v>
      </c>
      <c r="AD23" s="1">
        <v>2</v>
      </c>
      <c r="AE23" s="1">
        <v>3</v>
      </c>
      <c r="AF23" s="1">
        <v>2</v>
      </c>
      <c r="AG23" s="1">
        <v>2</v>
      </c>
      <c r="AH23" s="6">
        <f t="shared" si="6"/>
        <v>12</v>
      </c>
      <c r="AI23" s="8">
        <f t="shared" si="7"/>
        <v>2.4</v>
      </c>
      <c r="AJ23" s="10" t="str">
        <f>IF(AC23="","",VLOOKUP(AI23,$J$90:$K$92,2,TRUE))</f>
        <v>ІІ ур</v>
      </c>
      <c r="AK23" s="7">
        <f t="shared" si="8"/>
        <v>52</v>
      </c>
      <c r="AL23" s="9">
        <f t="shared" si="9"/>
        <v>2.4761904761904763</v>
      </c>
      <c r="AM23" s="10" t="str">
        <f>IF(AE23="","",VLOOKUP(AL23,$J$90:$K$92,2,TRUE))</f>
        <v>ІІ ур</v>
      </c>
    </row>
    <row r="24" spans="2:39" ht="15.75" x14ac:dyDescent="0.25">
      <c r="B24" s="1">
        <v>16</v>
      </c>
      <c r="C24" s="20" t="s">
        <v>105</v>
      </c>
      <c r="D24" s="1">
        <v>3</v>
      </c>
      <c r="E24" s="1">
        <v>2</v>
      </c>
      <c r="F24" s="1">
        <v>3</v>
      </c>
      <c r="G24" s="1">
        <v>3</v>
      </c>
      <c r="H24" s="1">
        <v>3</v>
      </c>
      <c r="I24" s="1">
        <v>3</v>
      </c>
      <c r="J24" s="6">
        <f t="shared" si="0"/>
        <v>17</v>
      </c>
      <c r="K24" s="8">
        <f t="shared" si="1"/>
        <v>2.8333333333333335</v>
      </c>
      <c r="L24" s="10" t="str">
        <f>IF(D24="","",VLOOKUP(K24,$J$90:$K$92,2,TRUE))</f>
        <v>ІІІ ур</v>
      </c>
      <c r="M24" s="1">
        <v>3</v>
      </c>
      <c r="N24" s="1">
        <v>3</v>
      </c>
      <c r="O24" s="1">
        <v>3</v>
      </c>
      <c r="P24" s="1">
        <v>3</v>
      </c>
      <c r="Q24" s="6">
        <f t="shared" si="2"/>
        <v>12</v>
      </c>
      <c r="R24" s="8">
        <f t="shared" si="3"/>
        <v>3</v>
      </c>
      <c r="S24" s="10" t="str">
        <f>IF(M24="","",VLOOKUP(R24,$J$90:$K$92,2,TRUE))</f>
        <v>ІІІ ур</v>
      </c>
      <c r="T24" s="1">
        <v>3</v>
      </c>
      <c r="U24" s="1">
        <v>2</v>
      </c>
      <c r="V24" s="1">
        <v>3</v>
      </c>
      <c r="W24" s="1">
        <v>3</v>
      </c>
      <c r="X24" s="1">
        <v>3</v>
      </c>
      <c r="Y24" s="1">
        <v>3</v>
      </c>
      <c r="Z24" s="6">
        <f t="shared" si="4"/>
        <v>17</v>
      </c>
      <c r="AA24" s="8">
        <f t="shared" si="5"/>
        <v>2.8333333333333335</v>
      </c>
      <c r="AB24" s="10" t="str">
        <f>IF(T24="","",VLOOKUP(AA24,$J$90:$K$92,2,TRUE))</f>
        <v>ІІІ ур</v>
      </c>
      <c r="AC24" s="1">
        <v>2</v>
      </c>
      <c r="AD24" s="1">
        <v>3</v>
      </c>
      <c r="AE24" s="1">
        <v>3</v>
      </c>
      <c r="AF24" s="1">
        <v>2</v>
      </c>
      <c r="AG24" s="1">
        <v>3</v>
      </c>
      <c r="AH24" s="6">
        <f t="shared" si="6"/>
        <v>13</v>
      </c>
      <c r="AI24" s="8">
        <f t="shared" si="7"/>
        <v>2.6</v>
      </c>
      <c r="AJ24" s="10" t="str">
        <f>IF(AC24="","",VLOOKUP(AI24,$J$90:$K$92,2,TRUE))</f>
        <v>ІІІ ур</v>
      </c>
      <c r="AK24" s="7">
        <f t="shared" si="8"/>
        <v>59</v>
      </c>
      <c r="AL24" s="9">
        <f t="shared" si="9"/>
        <v>2.8095238095238093</v>
      </c>
      <c r="AM24" s="10" t="str">
        <f>IF(AE24="","",VLOOKUP(AL24,$J$90:$K$92,2,TRUE))</f>
        <v>ІІІ ур</v>
      </c>
    </row>
    <row r="25" spans="2:39" ht="15.75" x14ac:dyDescent="0.25">
      <c r="B25" s="1">
        <v>17</v>
      </c>
      <c r="C25" s="20" t="s">
        <v>106</v>
      </c>
      <c r="D25" s="1">
        <v>2</v>
      </c>
      <c r="E25" s="1">
        <v>3</v>
      </c>
      <c r="F25" s="1">
        <v>2</v>
      </c>
      <c r="G25" s="1">
        <v>3</v>
      </c>
      <c r="H25" s="1">
        <v>3</v>
      </c>
      <c r="I25" s="1">
        <v>3</v>
      </c>
      <c r="J25" s="6">
        <f t="shared" si="0"/>
        <v>16</v>
      </c>
      <c r="K25" s="8">
        <f t="shared" si="1"/>
        <v>2.6666666666666665</v>
      </c>
      <c r="L25" s="10" t="str">
        <f>IF(D25="","",VLOOKUP(K25,$J$90:$K$92,2,TRUE))</f>
        <v>ІІІ ур</v>
      </c>
      <c r="M25" s="1">
        <v>3</v>
      </c>
      <c r="N25" s="1">
        <v>2</v>
      </c>
      <c r="O25" s="1">
        <v>3</v>
      </c>
      <c r="P25" s="1">
        <v>3</v>
      </c>
      <c r="Q25" s="6">
        <f t="shared" si="2"/>
        <v>11</v>
      </c>
      <c r="R25" s="8">
        <f t="shared" si="3"/>
        <v>2.75</v>
      </c>
      <c r="S25" s="10" t="str">
        <f>IF(M25="","",VLOOKUP(R25,$J$90:$K$92,2,TRUE))</f>
        <v>ІІІ ур</v>
      </c>
      <c r="T25" s="1">
        <v>3</v>
      </c>
      <c r="U25" s="1">
        <v>3</v>
      </c>
      <c r="V25" s="1">
        <v>2</v>
      </c>
      <c r="W25" s="1">
        <v>3</v>
      </c>
      <c r="X25" s="1">
        <v>2</v>
      </c>
      <c r="Y25" s="1">
        <v>3</v>
      </c>
      <c r="Z25" s="6">
        <f t="shared" si="4"/>
        <v>16</v>
      </c>
      <c r="AA25" s="8">
        <f t="shared" si="5"/>
        <v>2.6666666666666665</v>
      </c>
      <c r="AB25" s="10" t="str">
        <f>IF(T25="","",VLOOKUP(AA25,$J$90:$K$92,2,TRUE))</f>
        <v>ІІІ ур</v>
      </c>
      <c r="AC25" s="1">
        <v>3</v>
      </c>
      <c r="AD25" s="1">
        <v>2</v>
      </c>
      <c r="AE25" s="1">
        <v>3</v>
      </c>
      <c r="AF25" s="1">
        <v>2</v>
      </c>
      <c r="AG25" s="1">
        <v>3</v>
      </c>
      <c r="AH25" s="6">
        <f t="shared" si="6"/>
        <v>13</v>
      </c>
      <c r="AI25" s="8">
        <f t="shared" si="7"/>
        <v>2.6</v>
      </c>
      <c r="AJ25" s="10" t="str">
        <f>IF(AC25="","",VLOOKUP(AI25,$J$90:$K$92,2,TRUE))</f>
        <v>ІІІ ур</v>
      </c>
      <c r="AK25" s="7">
        <f t="shared" si="8"/>
        <v>56</v>
      </c>
      <c r="AL25" s="9">
        <f t="shared" si="9"/>
        <v>2.6666666666666665</v>
      </c>
      <c r="AM25" s="10" t="str">
        <f>IF(AE25="","",VLOOKUP(AL25,$J$90:$K$92,2,TRUE))</f>
        <v>ІІІ ур</v>
      </c>
    </row>
    <row r="26" spans="2:39" ht="15.75" x14ac:dyDescent="0.25">
      <c r="B26" s="1">
        <v>18</v>
      </c>
      <c r="C26" s="20" t="s">
        <v>107</v>
      </c>
      <c r="D26" s="1">
        <v>3</v>
      </c>
      <c r="E26" s="1">
        <v>2</v>
      </c>
      <c r="F26" s="1">
        <v>3</v>
      </c>
      <c r="G26" s="1">
        <v>3</v>
      </c>
      <c r="H26" s="1">
        <v>3</v>
      </c>
      <c r="I26" s="1">
        <v>3</v>
      </c>
      <c r="J26" s="6">
        <f t="shared" si="0"/>
        <v>17</v>
      </c>
      <c r="K26" s="8">
        <f t="shared" si="1"/>
        <v>2.8333333333333335</v>
      </c>
      <c r="L26" s="10" t="str">
        <f>IF(D26="","",VLOOKUP(K26,$J$90:$K$92,2,TRUE))</f>
        <v>ІІІ ур</v>
      </c>
      <c r="M26" s="1">
        <v>3</v>
      </c>
      <c r="N26" s="1">
        <v>3</v>
      </c>
      <c r="O26" s="1">
        <v>3</v>
      </c>
      <c r="P26" s="1">
        <v>3</v>
      </c>
      <c r="Q26" s="6">
        <f t="shared" si="2"/>
        <v>12</v>
      </c>
      <c r="R26" s="8">
        <f t="shared" si="3"/>
        <v>3</v>
      </c>
      <c r="S26" s="10" t="str">
        <f>IF(M26="","",VLOOKUP(R26,$J$90:$K$92,2,TRUE))</f>
        <v>ІІІ ур</v>
      </c>
      <c r="T26" s="1">
        <v>3</v>
      </c>
      <c r="U26" s="1">
        <v>2</v>
      </c>
      <c r="V26" s="1">
        <v>3</v>
      </c>
      <c r="W26" s="1">
        <v>3</v>
      </c>
      <c r="X26" s="1">
        <v>3</v>
      </c>
      <c r="Y26" s="1">
        <v>3</v>
      </c>
      <c r="Z26" s="6">
        <f t="shared" si="4"/>
        <v>17</v>
      </c>
      <c r="AA26" s="8">
        <f t="shared" si="5"/>
        <v>2.8333333333333335</v>
      </c>
      <c r="AB26" s="10" t="str">
        <f>IF(T26="","",VLOOKUP(AA26,$J$90:$K$92,2,TRUE))</f>
        <v>ІІІ ур</v>
      </c>
      <c r="AC26" s="1">
        <v>2</v>
      </c>
      <c r="AD26" s="1">
        <v>3</v>
      </c>
      <c r="AE26" s="1">
        <v>3</v>
      </c>
      <c r="AF26" s="1">
        <v>2</v>
      </c>
      <c r="AG26" s="1">
        <v>3</v>
      </c>
      <c r="AH26" s="6">
        <f t="shared" si="6"/>
        <v>13</v>
      </c>
      <c r="AI26" s="8">
        <f t="shared" si="7"/>
        <v>2.6</v>
      </c>
      <c r="AJ26" s="10" t="str">
        <f>IF(AC26="","",VLOOKUP(AI26,$J$90:$K$92,2,TRUE))</f>
        <v>ІІІ ур</v>
      </c>
      <c r="AK26" s="7">
        <f t="shared" si="8"/>
        <v>59</v>
      </c>
      <c r="AL26" s="9">
        <f t="shared" si="9"/>
        <v>2.8095238095238093</v>
      </c>
      <c r="AM26" s="10" t="str">
        <f>IF(AE26="","",VLOOKUP(AL26,$J$90:$K$92,2,TRUE))</f>
        <v>ІІІ ур</v>
      </c>
    </row>
    <row r="27" spans="2:39" ht="15.75" x14ac:dyDescent="0.25">
      <c r="B27" s="1">
        <v>19</v>
      </c>
      <c r="C27" s="20" t="s">
        <v>108</v>
      </c>
      <c r="D27" s="1">
        <v>2</v>
      </c>
      <c r="E27" s="1">
        <v>3</v>
      </c>
      <c r="F27" s="1">
        <v>2</v>
      </c>
      <c r="G27" s="1">
        <v>3</v>
      </c>
      <c r="H27" s="1">
        <v>3</v>
      </c>
      <c r="I27" s="1">
        <v>3</v>
      </c>
      <c r="J27" s="6">
        <f t="shared" si="0"/>
        <v>16</v>
      </c>
      <c r="K27" s="8">
        <f t="shared" si="1"/>
        <v>2.6666666666666665</v>
      </c>
      <c r="L27" s="10" t="str">
        <f>IF(D27="","",VLOOKUP(K27,$J$90:$K$92,2,TRUE))</f>
        <v>ІІІ ур</v>
      </c>
      <c r="M27" s="1">
        <v>3</v>
      </c>
      <c r="N27" s="1">
        <v>2</v>
      </c>
      <c r="O27" s="1">
        <v>3</v>
      </c>
      <c r="P27" s="1">
        <v>3</v>
      </c>
      <c r="Q27" s="6">
        <f t="shared" si="2"/>
        <v>11</v>
      </c>
      <c r="R27" s="8">
        <f t="shared" si="3"/>
        <v>2.75</v>
      </c>
      <c r="S27" s="10" t="str">
        <f>IF(M27="","",VLOOKUP(R27,$J$90:$K$92,2,TRUE))</f>
        <v>ІІІ ур</v>
      </c>
      <c r="T27" s="1">
        <v>3</v>
      </c>
      <c r="U27" s="1">
        <v>3</v>
      </c>
      <c r="V27" s="1">
        <v>2</v>
      </c>
      <c r="W27" s="1">
        <v>3</v>
      </c>
      <c r="X27" s="1">
        <v>2</v>
      </c>
      <c r="Y27" s="1">
        <v>3</v>
      </c>
      <c r="Z27" s="6">
        <f t="shared" si="4"/>
        <v>16</v>
      </c>
      <c r="AA27" s="8">
        <f t="shared" si="5"/>
        <v>2.6666666666666665</v>
      </c>
      <c r="AB27" s="10" t="str">
        <f>IF(T27="","",VLOOKUP(AA27,$J$90:$K$92,2,TRUE))</f>
        <v>ІІІ ур</v>
      </c>
      <c r="AC27" s="1">
        <v>3</v>
      </c>
      <c r="AD27" s="1">
        <v>2</v>
      </c>
      <c r="AE27" s="1">
        <v>3</v>
      </c>
      <c r="AF27" s="1">
        <v>2</v>
      </c>
      <c r="AG27" s="1">
        <v>3</v>
      </c>
      <c r="AH27" s="6">
        <f t="shared" si="6"/>
        <v>13</v>
      </c>
      <c r="AI27" s="8">
        <f t="shared" si="7"/>
        <v>2.6</v>
      </c>
      <c r="AJ27" s="10" t="str">
        <f>IF(AC27="","",VLOOKUP(AI27,$J$90:$K$92,2,TRUE))</f>
        <v>ІІІ ур</v>
      </c>
      <c r="AK27" s="7">
        <f t="shared" si="8"/>
        <v>56</v>
      </c>
      <c r="AL27" s="9">
        <f t="shared" si="9"/>
        <v>2.6666666666666665</v>
      </c>
      <c r="AM27" s="10" t="str">
        <f>IF(AE27="","",VLOOKUP(AL27,$J$90:$K$92,2,TRUE))</f>
        <v>ІІІ ур</v>
      </c>
    </row>
    <row r="28" spans="2:39" ht="15.75" x14ac:dyDescent="0.25">
      <c r="B28" s="1">
        <v>20</v>
      </c>
      <c r="C28" s="20" t="s">
        <v>109</v>
      </c>
      <c r="D28" s="1">
        <v>3</v>
      </c>
      <c r="E28" s="1">
        <v>2</v>
      </c>
      <c r="F28" s="1">
        <v>3</v>
      </c>
      <c r="G28" s="1">
        <v>3</v>
      </c>
      <c r="H28" s="1">
        <v>3</v>
      </c>
      <c r="I28" s="1">
        <v>3</v>
      </c>
      <c r="J28" s="6">
        <f t="shared" si="0"/>
        <v>17</v>
      </c>
      <c r="K28" s="8">
        <f t="shared" si="1"/>
        <v>2.8333333333333335</v>
      </c>
      <c r="L28" s="10" t="str">
        <f>IF(D28="","",VLOOKUP(K28,$J$90:$K$92,2,TRUE))</f>
        <v>ІІІ ур</v>
      </c>
      <c r="M28" s="1">
        <v>3</v>
      </c>
      <c r="N28" s="1">
        <v>3</v>
      </c>
      <c r="O28" s="1">
        <v>3</v>
      </c>
      <c r="P28" s="1">
        <v>3</v>
      </c>
      <c r="Q28" s="6">
        <f t="shared" si="2"/>
        <v>12</v>
      </c>
      <c r="R28" s="8">
        <f t="shared" si="3"/>
        <v>3</v>
      </c>
      <c r="S28" s="10" t="str">
        <f>IF(M28="","",VLOOKUP(R28,$J$90:$K$92,2,TRUE))</f>
        <v>ІІІ ур</v>
      </c>
      <c r="T28" s="1">
        <v>3</v>
      </c>
      <c r="U28" s="1">
        <v>2</v>
      </c>
      <c r="V28" s="1">
        <v>3</v>
      </c>
      <c r="W28" s="1">
        <v>3</v>
      </c>
      <c r="X28" s="1">
        <v>3</v>
      </c>
      <c r="Y28" s="1">
        <v>3</v>
      </c>
      <c r="Z28" s="6">
        <f t="shared" si="4"/>
        <v>17</v>
      </c>
      <c r="AA28" s="8">
        <f t="shared" si="5"/>
        <v>2.8333333333333335</v>
      </c>
      <c r="AB28" s="10" t="str">
        <f>IF(T28="","",VLOOKUP(AA28,$J$90:$K$92,2,TRUE))</f>
        <v>ІІІ ур</v>
      </c>
      <c r="AC28" s="1">
        <v>2</v>
      </c>
      <c r="AD28" s="1">
        <v>3</v>
      </c>
      <c r="AE28" s="1">
        <v>3</v>
      </c>
      <c r="AF28" s="1">
        <v>2</v>
      </c>
      <c r="AG28" s="1">
        <v>3</v>
      </c>
      <c r="AH28" s="6">
        <f t="shared" si="6"/>
        <v>13</v>
      </c>
      <c r="AI28" s="8">
        <f t="shared" si="7"/>
        <v>2.6</v>
      </c>
      <c r="AJ28" s="10" t="str">
        <f>IF(AC28="","",VLOOKUP(AI28,$J$90:$K$92,2,TRUE))</f>
        <v>ІІІ ур</v>
      </c>
      <c r="AK28" s="7">
        <f t="shared" si="8"/>
        <v>59</v>
      </c>
      <c r="AL28" s="9">
        <f t="shared" si="9"/>
        <v>2.8095238095238093</v>
      </c>
      <c r="AM28" s="10" t="str">
        <f>IF(AE28="","",VLOOKUP(AL28,$J$90:$K$92,2,TRUE))</f>
        <v>ІІІ ур</v>
      </c>
    </row>
    <row r="29" spans="2:39" x14ac:dyDescent="0.25">
      <c r="B29" s="40"/>
      <c r="C29" s="40"/>
      <c r="D29" s="31"/>
      <c r="E29" s="32"/>
      <c r="F29" s="32"/>
      <c r="G29" s="32"/>
      <c r="H29" s="32"/>
      <c r="I29" s="32"/>
      <c r="J29" s="33"/>
      <c r="K29" s="1" t="s">
        <v>23</v>
      </c>
      <c r="L29" s="12" t="s">
        <v>2</v>
      </c>
      <c r="M29" s="31"/>
      <c r="N29" s="32"/>
      <c r="O29" s="32"/>
      <c r="P29" s="32"/>
      <c r="Q29" s="33"/>
      <c r="R29" s="1" t="s">
        <v>23</v>
      </c>
      <c r="S29" s="12" t="s">
        <v>2</v>
      </c>
      <c r="T29" s="31"/>
      <c r="U29" s="32"/>
      <c r="V29" s="32"/>
      <c r="W29" s="32"/>
      <c r="X29" s="32"/>
      <c r="Y29" s="32"/>
      <c r="Z29" s="33"/>
      <c r="AA29" s="1" t="s">
        <v>23</v>
      </c>
      <c r="AB29" s="12" t="s">
        <v>2</v>
      </c>
      <c r="AC29" s="31"/>
      <c r="AD29" s="32"/>
      <c r="AE29" s="32"/>
      <c r="AF29" s="32"/>
      <c r="AG29" s="32"/>
      <c r="AH29" s="33"/>
      <c r="AI29" s="1" t="s">
        <v>23</v>
      </c>
      <c r="AJ29" s="12" t="s">
        <v>2</v>
      </c>
      <c r="AK29" s="2"/>
      <c r="AL29" s="2"/>
      <c r="AM29" s="2"/>
    </row>
    <row r="30" spans="2:39" x14ac:dyDescent="0.25">
      <c r="B30" s="41"/>
      <c r="C30" s="41"/>
      <c r="D30" s="31" t="s">
        <v>21</v>
      </c>
      <c r="E30" s="32"/>
      <c r="F30" s="32"/>
      <c r="G30" s="32"/>
      <c r="H30" s="32"/>
      <c r="I30" s="32"/>
      <c r="J30" s="33"/>
      <c r="K30" s="11">
        <f>COUNTA(C9:C28)</f>
        <v>20</v>
      </c>
      <c r="L30" s="11">
        <v>100</v>
      </c>
      <c r="M30" s="31" t="s">
        <v>21</v>
      </c>
      <c r="N30" s="32"/>
      <c r="O30" s="32"/>
      <c r="P30" s="32"/>
      <c r="Q30" s="33"/>
      <c r="R30" s="11">
        <f>COUNTA(C9:C28)</f>
        <v>20</v>
      </c>
      <c r="S30" s="11">
        <v>100</v>
      </c>
      <c r="T30" s="31" t="s">
        <v>21</v>
      </c>
      <c r="U30" s="32"/>
      <c r="V30" s="32"/>
      <c r="W30" s="32"/>
      <c r="X30" s="32"/>
      <c r="Y30" s="32"/>
      <c r="Z30" s="33"/>
      <c r="AA30" s="11">
        <f>COUNTA(C9:C28)</f>
        <v>20</v>
      </c>
      <c r="AB30" s="11">
        <v>100</v>
      </c>
      <c r="AC30" s="31" t="s">
        <v>21</v>
      </c>
      <c r="AD30" s="32"/>
      <c r="AE30" s="32"/>
      <c r="AF30" s="32"/>
      <c r="AG30" s="32"/>
      <c r="AH30" s="33"/>
      <c r="AI30" s="11">
        <f>COUNTA(C9:C28)</f>
        <v>20</v>
      </c>
      <c r="AJ30" s="11">
        <v>100</v>
      </c>
      <c r="AK30" s="2"/>
      <c r="AL30" s="2"/>
      <c r="AM30" s="2"/>
    </row>
    <row r="31" spans="2:39" x14ac:dyDescent="0.25">
      <c r="B31" s="41"/>
      <c r="C31" s="41"/>
      <c r="D31" s="31" t="s">
        <v>15</v>
      </c>
      <c r="E31" s="32"/>
      <c r="F31" s="32"/>
      <c r="G31" s="32"/>
      <c r="H31" s="32"/>
      <c r="I31" s="32"/>
      <c r="J31" s="33"/>
      <c r="K31" s="13">
        <f>COUNTIF(L9:L28,"І ур")</f>
        <v>3</v>
      </c>
      <c r="L31" s="3">
        <f>(K31/K30)*100</f>
        <v>15</v>
      </c>
      <c r="M31" s="31" t="s">
        <v>15</v>
      </c>
      <c r="N31" s="32"/>
      <c r="O31" s="32"/>
      <c r="P31" s="32"/>
      <c r="Q31" s="33"/>
      <c r="R31" s="13">
        <f>COUNTIF(S9:S28,"І ур")</f>
        <v>3</v>
      </c>
      <c r="S31" s="3">
        <f>(R31/R30)*100</f>
        <v>15</v>
      </c>
      <c r="T31" s="31" t="s">
        <v>15</v>
      </c>
      <c r="U31" s="32"/>
      <c r="V31" s="32"/>
      <c r="W31" s="32"/>
      <c r="X31" s="32"/>
      <c r="Y31" s="32"/>
      <c r="Z31" s="33"/>
      <c r="AA31" s="13">
        <f>COUNTIF(AB9:AB28,"І ур")</f>
        <v>3</v>
      </c>
      <c r="AB31" s="3">
        <f>(AA31/AA30)*100</f>
        <v>15</v>
      </c>
      <c r="AC31" s="31" t="s">
        <v>15</v>
      </c>
      <c r="AD31" s="32"/>
      <c r="AE31" s="32"/>
      <c r="AF31" s="32"/>
      <c r="AG31" s="32"/>
      <c r="AH31" s="33"/>
      <c r="AI31" s="13">
        <f>COUNTIF(AJ9:AJ28,"І ур")</f>
        <v>3</v>
      </c>
      <c r="AJ31" s="3">
        <f>(AI31/AI30)*100</f>
        <v>15</v>
      </c>
      <c r="AK31" s="2"/>
      <c r="AL31" s="2"/>
      <c r="AM31" s="2"/>
    </row>
    <row r="32" spans="2:39" x14ac:dyDescent="0.25">
      <c r="B32" s="41"/>
      <c r="C32" s="41"/>
      <c r="D32" s="31" t="s">
        <v>16</v>
      </c>
      <c r="E32" s="32"/>
      <c r="F32" s="32"/>
      <c r="G32" s="32"/>
      <c r="H32" s="32"/>
      <c r="I32" s="32"/>
      <c r="J32" s="33"/>
      <c r="K32" s="13">
        <f>COUNTIF(L9:L28,"ІІ ур")</f>
        <v>5</v>
      </c>
      <c r="L32" s="3">
        <f>(K32/K30)*100</f>
        <v>25</v>
      </c>
      <c r="M32" s="31" t="s">
        <v>16</v>
      </c>
      <c r="N32" s="32"/>
      <c r="O32" s="32"/>
      <c r="P32" s="32"/>
      <c r="Q32" s="33"/>
      <c r="R32" s="13">
        <f>COUNTIF(S9:S28,"ІІ ур")</f>
        <v>5</v>
      </c>
      <c r="S32" s="3">
        <f>(R32/R30)*100</f>
        <v>25</v>
      </c>
      <c r="T32" s="31" t="s">
        <v>16</v>
      </c>
      <c r="U32" s="32"/>
      <c r="V32" s="32"/>
      <c r="W32" s="32"/>
      <c r="X32" s="32"/>
      <c r="Y32" s="32"/>
      <c r="Z32" s="33"/>
      <c r="AA32" s="13">
        <f>COUNTIF(AB9:AB28,"ІІ ур")</f>
        <v>5</v>
      </c>
      <c r="AB32" s="3">
        <f>(AA32/AA30)*100</f>
        <v>25</v>
      </c>
      <c r="AC32" s="31" t="s">
        <v>16</v>
      </c>
      <c r="AD32" s="32"/>
      <c r="AE32" s="32"/>
      <c r="AF32" s="32"/>
      <c r="AG32" s="32"/>
      <c r="AH32" s="33"/>
      <c r="AI32" s="13">
        <f>COUNTIF(AJ9:AJ28,"ІІ ур")</f>
        <v>5</v>
      </c>
      <c r="AJ32" s="3">
        <f>(AI32/AI30)*100</f>
        <v>25</v>
      </c>
      <c r="AK32" s="2"/>
      <c r="AL32" s="2"/>
      <c r="AM32" s="2"/>
    </row>
    <row r="33" spans="2:39" x14ac:dyDescent="0.25">
      <c r="B33" s="41"/>
      <c r="C33" s="41"/>
      <c r="D33" s="31" t="s">
        <v>17</v>
      </c>
      <c r="E33" s="32"/>
      <c r="F33" s="32"/>
      <c r="G33" s="32"/>
      <c r="H33" s="32"/>
      <c r="I33" s="32"/>
      <c r="J33" s="33"/>
      <c r="K33" s="13">
        <f>COUNTIF(L9:L28,"ІІІ ур")</f>
        <v>12</v>
      </c>
      <c r="L33" s="3">
        <f>(K33/K30)*100</f>
        <v>60</v>
      </c>
      <c r="M33" s="31" t="s">
        <v>17</v>
      </c>
      <c r="N33" s="32"/>
      <c r="O33" s="32"/>
      <c r="P33" s="32"/>
      <c r="Q33" s="33"/>
      <c r="R33" s="13">
        <f>COUNTIF(S9:S28,"ІІІ ур")</f>
        <v>12</v>
      </c>
      <c r="S33" s="3">
        <f>(R33/R30)*100</f>
        <v>60</v>
      </c>
      <c r="T33" s="31" t="s">
        <v>17</v>
      </c>
      <c r="U33" s="32"/>
      <c r="V33" s="32"/>
      <c r="W33" s="32"/>
      <c r="X33" s="32"/>
      <c r="Y33" s="32"/>
      <c r="Z33" s="33"/>
      <c r="AA33" s="13">
        <f>COUNTIF(AB9:AB28,"ІІІ ур")</f>
        <v>12</v>
      </c>
      <c r="AB33" s="3">
        <f>(AA33/AA30)*100</f>
        <v>60</v>
      </c>
      <c r="AC33" s="31" t="s">
        <v>17</v>
      </c>
      <c r="AD33" s="32"/>
      <c r="AE33" s="32"/>
      <c r="AF33" s="32"/>
      <c r="AG33" s="32"/>
      <c r="AH33" s="33"/>
      <c r="AI33" s="13">
        <f>COUNTIF(AJ9:AJ28,"ІІІ ур")</f>
        <v>12</v>
      </c>
      <c r="AJ33" s="3">
        <f>(AI33/AI30)*100</f>
        <v>60</v>
      </c>
      <c r="AK33" s="2"/>
      <c r="AL33" s="2"/>
      <c r="AM33" s="2"/>
    </row>
    <row r="34" spans="2:39" x14ac:dyDescent="0.25">
      <c r="B34" s="41"/>
      <c r="C34" s="41"/>
      <c r="D34" s="31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3"/>
      <c r="AL34" s="1" t="s">
        <v>23</v>
      </c>
      <c r="AM34" s="12" t="s">
        <v>2</v>
      </c>
    </row>
    <row r="35" spans="2:39" x14ac:dyDescent="0.25">
      <c r="B35" s="41"/>
      <c r="C35" s="41"/>
      <c r="D35" s="43" t="s">
        <v>22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5"/>
      <c r="AL35" s="11">
        <f>COUNTA(C9:C28)</f>
        <v>20</v>
      </c>
      <c r="AM35" s="11">
        <v>100</v>
      </c>
    </row>
    <row r="36" spans="2:39" x14ac:dyDescent="0.25">
      <c r="B36" s="41"/>
      <c r="C36" s="41"/>
      <c r="D36" s="39" t="s">
        <v>18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13">
        <f>COUNTIF(AM9:AM28,"І ур")</f>
        <v>3</v>
      </c>
      <c r="AM36" s="3">
        <f>(AL36/AL35)*100</f>
        <v>15</v>
      </c>
    </row>
    <row r="37" spans="2:39" x14ac:dyDescent="0.25">
      <c r="B37" s="41"/>
      <c r="C37" s="41"/>
      <c r="D37" s="39" t="s">
        <v>19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13">
        <f>COUNTIF(AM9:AM28,"ІІ ур")</f>
        <v>5</v>
      </c>
      <c r="AM37" s="3">
        <f>(AL37/AL35)*100</f>
        <v>25</v>
      </c>
    </row>
    <row r="38" spans="2:39" x14ac:dyDescent="0.25">
      <c r="B38" s="42"/>
      <c r="C38" s="42"/>
      <c r="D38" s="39" t="s">
        <v>20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13">
        <f>COUNTIF(AM9:AM28,"ІІІ ур")</f>
        <v>12</v>
      </c>
      <c r="AM38" s="3">
        <f>(AL38/AL35)*100</f>
        <v>60</v>
      </c>
    </row>
    <row r="90" spans="10:11" x14ac:dyDescent="0.25">
      <c r="J90">
        <v>1</v>
      </c>
      <c r="K90" t="s">
        <v>3</v>
      </c>
    </row>
    <row r="91" spans="10:11" x14ac:dyDescent="0.25">
      <c r="J91">
        <v>1.6</v>
      </c>
      <c r="K91" t="s">
        <v>4</v>
      </c>
    </row>
    <row r="92" spans="10:11" x14ac:dyDescent="0.25">
      <c r="J92">
        <v>2.6</v>
      </c>
      <c r="K92" t="s">
        <v>5</v>
      </c>
    </row>
  </sheetData>
  <mergeCells count="52">
    <mergeCell ref="D36:AK36"/>
    <mergeCell ref="D37:AK37"/>
    <mergeCell ref="AC32:AH32"/>
    <mergeCell ref="AC33:AH33"/>
    <mergeCell ref="D38:AK38"/>
    <mergeCell ref="B29:B38"/>
    <mergeCell ref="C29:C38"/>
    <mergeCell ref="D29:J29"/>
    <mergeCell ref="D30:J30"/>
    <mergeCell ref="D31:J31"/>
    <mergeCell ref="D32:J32"/>
    <mergeCell ref="D33:J33"/>
    <mergeCell ref="D35:AK35"/>
    <mergeCell ref="M29:Q29"/>
    <mergeCell ref="M30:Q30"/>
    <mergeCell ref="M31:Q31"/>
    <mergeCell ref="T29:Z29"/>
    <mergeCell ref="T30:Z30"/>
    <mergeCell ref="AC30:AH30"/>
    <mergeCell ref="AC31:AH31"/>
    <mergeCell ref="D34:AK34"/>
    <mergeCell ref="AB7:AB8"/>
    <mergeCell ref="AH7:AH8"/>
    <mergeCell ref="AI7:AI8"/>
    <mergeCell ref="AJ7:AJ8"/>
    <mergeCell ref="L7:L8"/>
    <mergeCell ref="Q7:Q8"/>
    <mergeCell ref="R7:R8"/>
    <mergeCell ref="S7:S8"/>
    <mergeCell ref="AA7:AA8"/>
    <mergeCell ref="T31:Z31"/>
    <mergeCell ref="AC29:AH29"/>
    <mergeCell ref="M32:Q32"/>
    <mergeCell ref="M33:Q33"/>
    <mergeCell ref="T32:Z32"/>
    <mergeCell ref="T33:Z33"/>
    <mergeCell ref="A2:AN2"/>
    <mergeCell ref="A3:AN3"/>
    <mergeCell ref="A4:AN4"/>
    <mergeCell ref="B6:AM6"/>
    <mergeCell ref="B7:B8"/>
    <mergeCell ref="C7:C8"/>
    <mergeCell ref="D7:I7"/>
    <mergeCell ref="M7:P7"/>
    <mergeCell ref="T7:Y7"/>
    <mergeCell ref="AC7:AG7"/>
    <mergeCell ref="Z7:Z8"/>
    <mergeCell ref="AK7:AK8"/>
    <mergeCell ref="AL7:AL8"/>
    <mergeCell ref="AM7:AM8"/>
    <mergeCell ref="J7:J8"/>
    <mergeCell ref="K7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 5-ти старт</vt:lpstr>
      <vt:lpstr>от 5-ти промежуток</vt:lpstr>
      <vt:lpstr>от 5-ти итог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2024-06-17T09:03:57Z</dcterms:modified>
</cp:coreProperties>
</file>