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2"/>
  </bookViews>
  <sheets>
    <sheet name="от 5-ти старт" sheetId="7" r:id="rId1"/>
    <sheet name="от 5-ти промежуток" sheetId="8" r:id="rId2"/>
    <sheet name="от 5-ти итог" sheetId="9" r:id="rId3"/>
  </sheets>
  <calcPr calcId="162913"/>
</workbook>
</file>

<file path=xl/calcChain.xml><?xml version="1.0" encoding="utf-8"?>
<calcChain xmlns="http://schemas.openxmlformats.org/spreadsheetml/2006/main">
  <c r="K26" i="7" l="1"/>
  <c r="L26" i="7" s="1"/>
  <c r="M26" i="7" s="1"/>
  <c r="N26" i="7"/>
  <c r="O26" i="7" s="1"/>
  <c r="P26" i="7" s="1"/>
  <c r="K19" i="7" l="1"/>
  <c r="K28" i="7" l="1"/>
  <c r="K27" i="7"/>
  <c r="K25" i="7"/>
  <c r="K24" i="7"/>
  <c r="K23" i="7"/>
  <c r="K22" i="7"/>
  <c r="K21" i="7"/>
  <c r="K20" i="7"/>
  <c r="K18" i="7"/>
  <c r="K17" i="7"/>
  <c r="K16" i="7"/>
  <c r="K15" i="7"/>
  <c r="K14" i="7"/>
  <c r="Z28" i="9" l="1"/>
  <c r="AA28" i="9" s="1"/>
  <c r="AB28" i="9" s="1"/>
  <c r="Z27" i="9"/>
  <c r="Z26" i="9"/>
  <c r="AA26" i="9" s="1"/>
  <c r="AB26" i="9" s="1"/>
  <c r="Z25" i="9"/>
  <c r="Z24" i="9"/>
  <c r="AA24" i="9" s="1"/>
  <c r="AB24" i="9" s="1"/>
  <c r="Z23" i="9"/>
  <c r="Z22" i="9"/>
  <c r="AA22" i="9" s="1"/>
  <c r="AB22" i="9" s="1"/>
  <c r="Z21" i="9"/>
  <c r="Z20" i="9"/>
  <c r="AA20" i="9" s="1"/>
  <c r="AB20" i="9" s="1"/>
  <c r="Z19" i="9"/>
  <c r="Z18" i="9"/>
  <c r="AA18" i="9" s="1"/>
  <c r="AB18" i="9" s="1"/>
  <c r="Z17" i="9"/>
  <c r="Z16" i="9"/>
  <c r="AA16" i="9" s="1"/>
  <c r="AB16" i="9" s="1"/>
  <c r="Z15" i="9"/>
  <c r="Z14" i="9"/>
  <c r="AA14" i="9" s="1"/>
  <c r="AB14" i="9" s="1"/>
  <c r="Z13" i="9"/>
  <c r="Z12" i="9"/>
  <c r="AA12" i="9" s="1"/>
  <c r="AB12" i="9" s="1"/>
  <c r="Z11" i="9"/>
  <c r="Z10" i="9"/>
  <c r="AA10" i="9" s="1"/>
  <c r="AB10" i="9" s="1"/>
  <c r="U28" i="8"/>
  <c r="V28" i="8" s="1"/>
  <c r="W28" i="8" s="1"/>
  <c r="U27" i="8"/>
  <c r="U26" i="8"/>
  <c r="V26" i="8" s="1"/>
  <c r="W26" i="8" s="1"/>
  <c r="U25" i="8"/>
  <c r="U24" i="8"/>
  <c r="V24" i="8" s="1"/>
  <c r="W24" i="8" s="1"/>
  <c r="U23" i="8"/>
  <c r="U22" i="8"/>
  <c r="V22" i="8" s="1"/>
  <c r="W22" i="8" s="1"/>
  <c r="U21" i="8"/>
  <c r="U20" i="8"/>
  <c r="V20" i="8" s="1"/>
  <c r="W20" i="8" s="1"/>
  <c r="U19" i="8"/>
  <c r="U18" i="8"/>
  <c r="V18" i="8" s="1"/>
  <c r="W18" i="8" s="1"/>
  <c r="U17" i="8"/>
  <c r="U16" i="8"/>
  <c r="V16" i="8" s="1"/>
  <c r="W16" i="8" s="1"/>
  <c r="U15" i="8"/>
  <c r="U14" i="8"/>
  <c r="V14" i="8" s="1"/>
  <c r="W14" i="8" s="1"/>
  <c r="U13" i="8"/>
  <c r="U12" i="8"/>
  <c r="V12" i="8" s="1"/>
  <c r="W12" i="8" s="1"/>
  <c r="U11" i="8"/>
  <c r="U10" i="8"/>
  <c r="V10" i="8" s="1"/>
  <c r="W10" i="8" s="1"/>
  <c r="N28" i="7"/>
  <c r="O28" i="7" s="1"/>
  <c r="P28" i="7" s="1"/>
  <c r="L28" i="7"/>
  <c r="M28" i="7" s="1"/>
  <c r="N27" i="7"/>
  <c r="O27" i="7" s="1"/>
  <c r="P27" i="7" s="1"/>
  <c r="L27" i="7"/>
  <c r="M27" i="7" s="1"/>
  <c r="N25" i="7"/>
  <c r="O25" i="7" s="1"/>
  <c r="P25" i="7" s="1"/>
  <c r="L25" i="7"/>
  <c r="M25" i="7" s="1"/>
  <c r="N24" i="7"/>
  <c r="O24" i="7" s="1"/>
  <c r="P24" i="7" s="1"/>
  <c r="L24" i="7"/>
  <c r="M24" i="7" s="1"/>
  <c r="N23" i="7"/>
  <c r="O23" i="7" s="1"/>
  <c r="P23" i="7" s="1"/>
  <c r="L23" i="7"/>
  <c r="M23" i="7" s="1"/>
  <c r="N22" i="7"/>
  <c r="O22" i="7" s="1"/>
  <c r="P22" i="7" s="1"/>
  <c r="L22" i="7"/>
  <c r="M22" i="7" s="1"/>
  <c r="N21" i="7"/>
  <c r="O21" i="7" s="1"/>
  <c r="P21" i="7" s="1"/>
  <c r="L21" i="7"/>
  <c r="M21" i="7" s="1"/>
  <c r="N20" i="7"/>
  <c r="O20" i="7" s="1"/>
  <c r="P20" i="7" s="1"/>
  <c r="L20" i="7"/>
  <c r="M20" i="7" s="1"/>
  <c r="N19" i="7"/>
  <c r="O19" i="7" s="1"/>
  <c r="P19" i="7" s="1"/>
  <c r="L19" i="7"/>
  <c r="M19" i="7" s="1"/>
  <c r="N18" i="7"/>
  <c r="O18" i="7" s="1"/>
  <c r="P18" i="7" s="1"/>
  <c r="L18" i="7"/>
  <c r="M18" i="7" s="1"/>
  <c r="N17" i="7"/>
  <c r="O17" i="7" s="1"/>
  <c r="P17" i="7" s="1"/>
  <c r="L17" i="7"/>
  <c r="M17" i="7" s="1"/>
  <c r="N16" i="7"/>
  <c r="O16" i="7" s="1"/>
  <c r="P16" i="7" s="1"/>
  <c r="L16" i="7"/>
  <c r="M16" i="7" s="1"/>
  <c r="N15" i="7"/>
  <c r="O15" i="7" s="1"/>
  <c r="P15" i="7" s="1"/>
  <c r="L15" i="7"/>
  <c r="M15" i="7" s="1"/>
  <c r="N14" i="7"/>
  <c r="O14" i="7" s="1"/>
  <c r="P14" i="7" s="1"/>
  <c r="L14" i="7"/>
  <c r="M14" i="7" s="1"/>
  <c r="N13" i="7"/>
  <c r="O13" i="7" s="1"/>
  <c r="K13" i="7"/>
  <c r="L13" i="7" s="1"/>
  <c r="M13" i="7" s="1"/>
  <c r="N12" i="7"/>
  <c r="O12" i="7" s="1"/>
  <c r="K12" i="7"/>
  <c r="L12" i="7" s="1"/>
  <c r="M12" i="7" s="1"/>
  <c r="N11" i="7"/>
  <c r="O11" i="7" s="1"/>
  <c r="P11" i="7" s="1"/>
  <c r="K11" i="7"/>
  <c r="L11" i="7" s="1"/>
  <c r="M11" i="7" s="1"/>
  <c r="N10" i="7"/>
  <c r="O10" i="7" s="1"/>
  <c r="K10" i="7"/>
  <c r="L10" i="7" s="1"/>
  <c r="M10" i="7" s="1"/>
  <c r="N9" i="7"/>
  <c r="O9" i="7" s="1"/>
  <c r="P9" i="7" s="1"/>
  <c r="AA11" i="9" l="1"/>
  <c r="AB11" i="9" s="1"/>
  <c r="AA15" i="9"/>
  <c r="AB15" i="9" s="1"/>
  <c r="AA17" i="9"/>
  <c r="AB17" i="9" s="1"/>
  <c r="AA19" i="9"/>
  <c r="AB19" i="9" s="1"/>
  <c r="AA25" i="9"/>
  <c r="AB25" i="9" s="1"/>
  <c r="AA27" i="9"/>
  <c r="AB27" i="9" s="1"/>
  <c r="AA13" i="9"/>
  <c r="AB13" i="9" s="1"/>
  <c r="AA21" i="9"/>
  <c r="AB21" i="9" s="1"/>
  <c r="AA23" i="9"/>
  <c r="AB23" i="9" s="1"/>
  <c r="V11" i="8"/>
  <c r="W11" i="8" s="1"/>
  <c r="V13" i="8"/>
  <c r="W13" i="8" s="1"/>
  <c r="V15" i="8"/>
  <c r="W15" i="8" s="1"/>
  <c r="V17" i="8"/>
  <c r="W17" i="8" s="1"/>
  <c r="V19" i="8"/>
  <c r="W19" i="8" s="1"/>
  <c r="V21" i="8"/>
  <c r="W21" i="8" s="1"/>
  <c r="V23" i="8"/>
  <c r="W23" i="8" s="1"/>
  <c r="V25" i="8"/>
  <c r="W25" i="8" s="1"/>
  <c r="V27" i="8"/>
  <c r="W27" i="8" s="1"/>
  <c r="AD35" i="9"/>
  <c r="AA30" i="9"/>
  <c r="M30" i="9"/>
  <c r="Y35" i="8"/>
  <c r="V30" i="8"/>
  <c r="K30" i="8"/>
  <c r="O35" i="7"/>
  <c r="L30" i="7"/>
  <c r="U9" i="8" l="1"/>
  <c r="V9" i="8" s="1"/>
  <c r="W9" i="8" s="1"/>
  <c r="K9" i="7"/>
  <c r="L9" i="7" s="1"/>
  <c r="M9" i="7" s="1"/>
  <c r="Z9" i="9"/>
  <c r="AA9" i="9" s="1"/>
  <c r="AB9" i="9" s="1"/>
  <c r="V32" i="8" l="1"/>
  <c r="W32" i="8" s="1"/>
  <c r="V31" i="8"/>
  <c r="W31" i="8" s="1"/>
  <c r="V33" i="8"/>
  <c r="W33" i="8" s="1"/>
  <c r="M10" i="9"/>
  <c r="N10" i="9" s="1"/>
  <c r="M11" i="9"/>
  <c r="N11" i="9" s="1"/>
  <c r="M12" i="9"/>
  <c r="N12" i="9" s="1"/>
  <c r="M13" i="9"/>
  <c r="N13" i="9" s="1"/>
  <c r="M14" i="9"/>
  <c r="N14" i="9" s="1"/>
  <c r="M15" i="9"/>
  <c r="N15" i="9" s="1"/>
  <c r="M16" i="9"/>
  <c r="N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M28" i="9"/>
  <c r="N28" i="9" s="1"/>
  <c r="L10" i="9"/>
  <c r="AC10" i="9" s="1"/>
  <c r="L11" i="9"/>
  <c r="AC11" i="9" s="1"/>
  <c r="L12" i="9"/>
  <c r="AC12" i="9" s="1"/>
  <c r="L13" i="9"/>
  <c r="AC13" i="9" s="1"/>
  <c r="L14" i="9"/>
  <c r="AC14" i="9" s="1"/>
  <c r="L15" i="9"/>
  <c r="AC15" i="9" s="1"/>
  <c r="L16" i="9"/>
  <c r="AC16" i="9" s="1"/>
  <c r="L17" i="9"/>
  <c r="AC17" i="9" s="1"/>
  <c r="L18" i="9"/>
  <c r="AC18" i="9" s="1"/>
  <c r="L19" i="9"/>
  <c r="AC19" i="9" s="1"/>
  <c r="L20" i="9"/>
  <c r="AC20" i="9" s="1"/>
  <c r="L21" i="9"/>
  <c r="AC21" i="9" s="1"/>
  <c r="L22" i="9"/>
  <c r="AC22" i="9" s="1"/>
  <c r="L23" i="9"/>
  <c r="AC23" i="9" s="1"/>
  <c r="L24" i="9"/>
  <c r="AC24" i="9" s="1"/>
  <c r="L25" i="9"/>
  <c r="AC25" i="9" s="1"/>
  <c r="L26" i="9"/>
  <c r="AC26" i="9" s="1"/>
  <c r="L27" i="9"/>
  <c r="AC27" i="9" s="1"/>
  <c r="L28" i="9"/>
  <c r="AC28" i="9" s="1"/>
  <c r="M9" i="9"/>
  <c r="N9" i="9" s="1"/>
  <c r="L9" i="9"/>
  <c r="K10" i="8"/>
  <c r="L10" i="8" s="1"/>
  <c r="K11" i="8"/>
  <c r="L11" i="8" s="1"/>
  <c r="K12" i="8"/>
  <c r="L12" i="8" s="1"/>
  <c r="K13" i="8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5" i="8"/>
  <c r="L25" i="8" s="1"/>
  <c r="K26" i="8"/>
  <c r="L26" i="8" s="1"/>
  <c r="K27" i="8"/>
  <c r="L27" i="8" s="1"/>
  <c r="K28" i="8"/>
  <c r="L28" i="8" s="1"/>
  <c r="J10" i="8"/>
  <c r="X10" i="8" s="1"/>
  <c r="Y10" i="8" s="1"/>
  <c r="Z10" i="8" s="1"/>
  <c r="J11" i="8"/>
  <c r="X11" i="8" s="1"/>
  <c r="Y11" i="8" s="1"/>
  <c r="Z11" i="8" s="1"/>
  <c r="J12" i="8"/>
  <c r="X12" i="8" s="1"/>
  <c r="Y12" i="8" s="1"/>
  <c r="Z12" i="8" s="1"/>
  <c r="J13" i="8"/>
  <c r="X13" i="8" s="1"/>
  <c r="Y13" i="8" s="1"/>
  <c r="Z13" i="8" s="1"/>
  <c r="J14" i="8"/>
  <c r="X14" i="8" s="1"/>
  <c r="Y14" i="8" s="1"/>
  <c r="Z14" i="8" s="1"/>
  <c r="J15" i="8"/>
  <c r="X15" i="8" s="1"/>
  <c r="Y15" i="8" s="1"/>
  <c r="Z15" i="8" s="1"/>
  <c r="J16" i="8"/>
  <c r="X16" i="8" s="1"/>
  <c r="Y16" i="8" s="1"/>
  <c r="Z16" i="8" s="1"/>
  <c r="J17" i="8"/>
  <c r="X17" i="8" s="1"/>
  <c r="Y17" i="8" s="1"/>
  <c r="Z17" i="8" s="1"/>
  <c r="J18" i="8"/>
  <c r="X18" i="8" s="1"/>
  <c r="Y18" i="8" s="1"/>
  <c r="Z18" i="8" s="1"/>
  <c r="J19" i="8"/>
  <c r="X19" i="8" s="1"/>
  <c r="Y19" i="8" s="1"/>
  <c r="Z19" i="8" s="1"/>
  <c r="X20" i="8"/>
  <c r="Y20" i="8" s="1"/>
  <c r="Z20" i="8" s="1"/>
  <c r="J21" i="8"/>
  <c r="X21" i="8" s="1"/>
  <c r="Y21" i="8" s="1"/>
  <c r="Z21" i="8" s="1"/>
  <c r="J22" i="8"/>
  <c r="X22" i="8" s="1"/>
  <c r="Y22" i="8" s="1"/>
  <c r="Z22" i="8" s="1"/>
  <c r="J23" i="8"/>
  <c r="X23" i="8" s="1"/>
  <c r="Y23" i="8" s="1"/>
  <c r="Z23" i="8" s="1"/>
  <c r="J24" i="8"/>
  <c r="X24" i="8" s="1"/>
  <c r="Y24" i="8" s="1"/>
  <c r="Z24" i="8" s="1"/>
  <c r="J25" i="8"/>
  <c r="X25" i="8" s="1"/>
  <c r="Y25" i="8" s="1"/>
  <c r="Z25" i="8" s="1"/>
  <c r="J26" i="8"/>
  <c r="X26" i="8" s="1"/>
  <c r="Y26" i="8" s="1"/>
  <c r="Z26" i="8" s="1"/>
  <c r="J27" i="8"/>
  <c r="X27" i="8" s="1"/>
  <c r="Y27" i="8" s="1"/>
  <c r="Z27" i="8" s="1"/>
  <c r="J28" i="8"/>
  <c r="X28" i="8" s="1"/>
  <c r="Y28" i="8" s="1"/>
  <c r="Z28" i="8" s="1"/>
  <c r="K9" i="8"/>
  <c r="L9" i="8" s="1"/>
  <c r="J9" i="8"/>
  <c r="X9" i="8" s="1"/>
  <c r="Y9" i="8" s="1"/>
  <c r="Z9" i="8" s="1"/>
  <c r="AD28" i="9" l="1"/>
  <c r="AE28" i="9" s="1"/>
  <c r="AD26" i="9"/>
  <c r="AE26" i="9" s="1"/>
  <c r="AD24" i="9"/>
  <c r="AE24" i="9" s="1"/>
  <c r="AD22" i="9"/>
  <c r="AE22" i="9" s="1"/>
  <c r="AD20" i="9"/>
  <c r="AE20" i="9" s="1"/>
  <c r="AD18" i="9"/>
  <c r="AE18" i="9" s="1"/>
  <c r="AD16" i="9"/>
  <c r="AE16" i="9" s="1"/>
  <c r="AD14" i="9"/>
  <c r="AE14" i="9" s="1"/>
  <c r="AD12" i="9"/>
  <c r="AE12" i="9" s="1"/>
  <c r="AD10" i="9"/>
  <c r="AE10" i="9" s="1"/>
  <c r="AD27" i="9"/>
  <c r="AE27" i="9" s="1"/>
  <c r="AD25" i="9"/>
  <c r="AE25" i="9" s="1"/>
  <c r="AD23" i="9"/>
  <c r="AE23" i="9" s="1"/>
  <c r="AD21" i="9"/>
  <c r="AE21" i="9" s="1"/>
  <c r="AD19" i="9"/>
  <c r="AE19" i="9" s="1"/>
  <c r="AD17" i="9"/>
  <c r="AE17" i="9" s="1"/>
  <c r="AD15" i="9"/>
  <c r="AE15" i="9" s="1"/>
  <c r="AD13" i="9"/>
  <c r="AE13" i="9" s="1"/>
  <c r="AD11" i="9"/>
  <c r="AE11" i="9" s="1"/>
  <c r="Y38" i="8"/>
  <c r="Z38" i="8" s="1"/>
  <c r="Y37" i="8"/>
  <c r="Z37" i="8" s="1"/>
  <c r="Y36" i="8"/>
  <c r="Z36" i="8" s="1"/>
  <c r="AB32" i="9"/>
  <c r="AA31" i="9"/>
  <c r="AB31" i="9" s="1"/>
  <c r="AB33" i="9"/>
  <c r="L31" i="8"/>
  <c r="K33" i="8"/>
  <c r="L33" i="8" s="1"/>
  <c r="K32" i="8"/>
  <c r="L32" i="8" s="1"/>
  <c r="O38" i="7"/>
  <c r="P38" i="7" s="1"/>
  <c r="O37" i="7"/>
  <c r="P37" i="7" s="1"/>
  <c r="P36" i="7"/>
  <c r="M31" i="9"/>
  <c r="N31" i="9" s="1"/>
  <c r="M32" i="9"/>
  <c r="N32" i="9" s="1"/>
  <c r="M33" i="9"/>
  <c r="N33" i="9" s="1"/>
  <c r="AC9" i="9"/>
  <c r="AD9" i="9" l="1"/>
  <c r="AE9" i="9" s="1"/>
  <c r="L32" i="7"/>
  <c r="M32" i="7" s="1"/>
  <c r="M33" i="7"/>
  <c r="L31" i="7"/>
  <c r="M31" i="7" s="1"/>
  <c r="AD36" i="9" l="1"/>
  <c r="AE36" i="9" s="1"/>
  <c r="AD38" i="9"/>
  <c r="AE38" i="9" s="1"/>
  <c r="AD37" i="9"/>
  <c r="AE37" i="9" s="1"/>
</calcChain>
</file>

<file path=xl/sharedStrings.xml><?xml version="1.0" encoding="utf-8"?>
<sst xmlns="http://schemas.openxmlformats.org/spreadsheetml/2006/main" count="207" uniqueCount="91">
  <si>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</si>
  <si>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</si>
  <si>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</si>
  <si>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</si>
  <si>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</si>
  <si>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</si>
  <si>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</si>
  <si>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</si>
  <si>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бақылау парағы</t>
  </si>
  <si>
    <t>Баланың аты - жөні</t>
  </si>
  <si>
    <t>«Әлеумет» білім беру саласы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</si>
  <si>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</si>
  <si>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</si>
  <si>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</si>
  <si>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</si>
  <si>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</si>
  <si>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>І деңгей</t>
  </si>
  <si>
    <t>ІІ деңгей</t>
  </si>
  <si>
    <t>ІІІ деңгей</t>
  </si>
  <si>
    <t>Б (I деңгей)</t>
  </si>
  <si>
    <t xml:space="preserve">В (II деңгей) </t>
  </si>
  <si>
    <t>Г (III деңгей)</t>
  </si>
  <si>
    <t>саны</t>
  </si>
  <si>
    <t>Қоршаған ортамен танысу</t>
  </si>
  <si>
    <t>5-Ә.1 отбасының ересек мүшелерінің еңбегі туралы біледі</t>
  </si>
  <si>
    <t>5-Ә.2 отбасында ересектер мен өзінен кішілерге сыйластық және қамқорлық қарым-қатынас танытады</t>
  </si>
  <si>
    <t>5-Ә.3 материалды ескере отырып, заттар мен нысандарды тани алады</t>
  </si>
  <si>
    <t>5-Ә.4 ойыншықтарға, кітаптарға, ыдыстарға ұқыпты қарайды</t>
  </si>
  <si>
    <t>5-Ә.5 кейбір мамандықтардың маңызын, атауларын біледі</t>
  </si>
  <si>
    <t>5-Ә.6 қарапайым тәжірибелерді жүргізуге қызығушылық танытады</t>
  </si>
  <si>
    <t>5-Ә.7 қарапайым себеп-салдарлық байланыстарды орнатады</t>
  </si>
  <si>
    <t>Өзін-өзі тану</t>
  </si>
  <si>
    <t xml:space="preserve">Қоршаған ортамен танысу </t>
  </si>
  <si>
    <t>5-Ә.1 адами сапалар туралы: мейірімділік, махаббат, сыпайылық, адалдық түсініктерге ие</t>
  </si>
  <si>
    <t>5-Ә.2 жақсы мен жаман әрекеттерді ажырата алады;</t>
  </si>
  <si>
    <t>5-Ә.3 туыстарына, құрдастарына, ересектерге эмоциялық көңіл күйін білдіріп,   үлкенді сыйлап, мейірімділік таныта алады</t>
  </si>
  <si>
    <t>5-Ә.4 табиғатқа қамқорлық танытудың қажеттілігін түсінеді және біледі</t>
  </si>
  <si>
    <t>5-Ә.5 сурет салу, мүсіндеу, құрастыру арқылы өз көңіл күйін жеткізе алады</t>
  </si>
  <si>
    <t>5-Ә.6 үйде, балабақшада, қоғамдық орындарда қарым-қатынастың жалпы қабылданған нормалары мен ережелерін сақтауға талпынады</t>
  </si>
  <si>
    <t>5-Ә.7 өз отбасының мүшелеріне қамқорлық танытады, үй тапсырмаларын   орындайды</t>
  </si>
  <si>
    <t>5-Ә.8 себеп-салдарлық байланыстарды орната алады</t>
  </si>
  <si>
    <t>5-Ә.9 балабақшаның атауын, нөмірін атайды; үйден балабақшаға дейінгі жолды біледі</t>
  </si>
  <si>
    <t>5-Ә.10 көлік құралдарын біледі және атайды</t>
  </si>
  <si>
    <t>5-Ә.11 кейбір кәсіптік және ауылшаруашылық мамандықтары туралы біледі</t>
  </si>
  <si>
    <t>5-Ә.12 Қазақстан Республикасы мемлекеттік әнұранын орындау кезіндегі өзін ұстау    ережесін біледі</t>
  </si>
  <si>
    <t>5-Ә.13 әскердің міндетін, Ұлы Отан соғысына қатысқан жауынгерлердің рөлі туралы біледі</t>
  </si>
  <si>
    <t>5-Ә.14 жолда жүрудің негізгі ережелерін орындайды</t>
  </si>
  <si>
    <t>5-Ә.1  ересектер мен жақындарына мейірімділік, сыйластық білдіреді</t>
  </si>
  <si>
    <t>5-Ә.2 салауатты өмір салтының бастапқы дағдыларын игерген</t>
  </si>
  <si>
    <t>5-Ә.3 қыз бала ұла балаға құрметпен қарайды, ұл бала қыз балаға құрмет көрсетеді</t>
  </si>
  <si>
    <t>5-Ә.4 табиғатқа қамқорлық жасаудың маңыздылығын түсінеді және біледі</t>
  </si>
  <si>
    <t>5-Ә.5 өзінің көңіл-күйін сурет, мүсіндеу, құрастыру арқылы бере біледі</t>
  </si>
  <si>
    <t>5-Ә.6 сөздердегі, мінез-құлықтағы жақсы мен жаманды ажыратады, үйде, балабақшада, қоғамдық орындарда қарым-қатынастың жалпы қабылданған нормалары мен ережелерін сақтауға талпынады</t>
  </si>
  <si>
    <t>5-Ә.7 халықтық мерекелерге қатысады</t>
  </si>
  <si>
    <t>5-Ә.8 еліміздің жеткен жетістіктеріне мақтаныш сезімдерін танытады</t>
  </si>
  <si>
    <t>5-Ә.9 туыстық байланыстар туралы түсінікке ие</t>
  </si>
  <si>
    <t>5-Ә.10 отбасы мүшелеріне өзінің жақсы көру сезімдерін білдіре алады</t>
  </si>
  <si>
    <t>5-Ә.11 алуан түрлі материалдардың белгілері мен қасиеттері және қолданылуы арасындағы байланысты орнатады</t>
  </si>
  <si>
    <t>5-Ә.12 мектепке дейінгі ұйымның бөлмелерінде, жақын мөлтек ауданда еркін бағдар жасайды</t>
  </si>
  <si>
    <t>5-Ә.13 арнайы көлік құралдарының атқаратын қызметін біледі</t>
  </si>
  <si>
    <t>5-Ә.14 тұрмыстық техниканы пайдалану ережелерін игерген</t>
  </si>
  <si>
    <t>5-Ә.15 өзінің ата-анасының еңбегі туралы әңгімелейді</t>
  </si>
  <si>
    <t>5-Ә.16 түрлі кәсіп адамдарына құрмет көрсетеді</t>
  </si>
  <si>
    <t>5-Ә.17 туған ел, мемлекеттік және халықтық мерекелер, ел рәміздері, Қазақстан Республикасының Президенті туралы білімдерді меңгерген</t>
  </si>
  <si>
    <t>5-Ә.18 Қазақстан әскері туралы түсінікке ие, Ұлы Отан соғысы ардагерлерінің ерлігіне құрмет көрсетеді</t>
  </si>
  <si>
    <t>5-Ә.19 жол қозғалысы ережелерін біледі</t>
  </si>
  <si>
    <t>2 ур</t>
  </si>
  <si>
    <t>I ур</t>
  </si>
  <si>
    <t>Оқу жылы:  2021-2022 ж                                 Топ: 0 "А"                    Өткізу мерзімі: 07.09 .2021 ж</t>
  </si>
  <si>
    <t xml:space="preserve">Оқу жылы: 2021-2022____________       Топ: 0 "А"_____________________     Өткізу мерзімі: 06.01.2022___________ </t>
  </si>
  <si>
    <t xml:space="preserve">Оқу жылы: 2021-2022____________       Топ: 0 "А"_____________________     Өткізу мерзімі: 05.05.2022___________ </t>
  </si>
  <si>
    <t>Бисенбай  Томирис Тимурқызы</t>
  </si>
  <si>
    <t xml:space="preserve">Сыражадин Айбар  Ақылбекұлы </t>
  </si>
  <si>
    <t>Серікқали  Каусар  Берікқызы</t>
  </si>
  <si>
    <t xml:space="preserve">Серікқали Еркеназ Еркебұланқызы </t>
  </si>
  <si>
    <t>Мақсат Саят Достанұлы</t>
  </si>
  <si>
    <t>Тұрғанбай Мирас Бағдатұлы</t>
  </si>
  <si>
    <t xml:space="preserve">Шашубай Ербатыр  Серікұлы </t>
  </si>
  <si>
    <t xml:space="preserve">Аманқұл Ернұр Есетұлы    </t>
  </si>
  <si>
    <t>Маратова Диана Алибековна</t>
  </si>
  <si>
    <t xml:space="preserve">Әділхан Амира  Ардаққызы </t>
  </si>
  <si>
    <t>Базарбаева Альбина Арманқызы</t>
  </si>
  <si>
    <t>Кеулімжаева  Айару Есетқызы</t>
  </si>
  <si>
    <t>Аби Айша Айсултанқызы</t>
  </si>
  <si>
    <t xml:space="preserve">Төребек Әсем-ай  Нұрболатқызы    </t>
  </si>
  <si>
    <t>Сакирова Адиля Жалғасқызы</t>
  </si>
  <si>
    <t xml:space="preserve">Аманғос Асыл  Әлібекқызы   </t>
  </si>
  <si>
    <t xml:space="preserve">Аманқосова  Айару Айбекқызы </t>
  </si>
  <si>
    <t xml:space="preserve">Куркембаев Әлинұр  </t>
  </si>
  <si>
    <r>
      <t>Мәлік Әли Тимурұлы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</si>
  <si>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Қайыржан  Ақылбек  Аманжолұлы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</si>
</sst>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7"/>
  <sheetViews>
    <sheetView topLeftCell="A9" zoomScaleNormal="100" workbookViewId="0">
      <selection activeCell="C9" sqref="C9:C28"/>
    </sheetView>
  </sheetViews>
  <sheetFormatPr defaultRowHeight="15" x14ac:dyDescent="0.25"/>
  <cols>
    <col min="2" max="2" width="5.7109375" customWidth="1"/>
    <col min="3" max="3" width="29.85546875" customWidth="1"/>
    <col min="4" max="4" width="6.28515625" customWidth="1"/>
    <col min="5" max="5" width="9.85546875" customWidth="1"/>
    <col min="6" max="6" width="6" customWidth="1"/>
    <col min="7" max="8" width="6.140625" customWidth="1"/>
    <col min="9" max="9" width="6.28515625" customWidth="1"/>
    <col min="10" max="10" width="5.140625" customWidth="1"/>
    <col min="11" max="11" width="4.5703125" customWidth="1"/>
    <col min="12" max="12" width="5.7109375" customWidth="1"/>
    <col min="13" max="13" width="9.28515625" customWidth="1"/>
  </cols>
  <sheetData>
    <row r="2" spans="1:17" x14ac:dyDescent="0.2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x14ac:dyDescent="0.25">
      <c r="A3" s="27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27" t="s">
        <v>68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x14ac:dyDescent="0.25">
      <c r="B6" s="28" t="s">
        <v>10</v>
      </c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8"/>
      <c r="O6" s="28"/>
      <c r="P6" s="28"/>
    </row>
    <row r="7" spans="1:17" ht="36.75" customHeight="1" x14ac:dyDescent="0.25">
      <c r="B7" s="30" t="s">
        <v>0</v>
      </c>
      <c r="C7" s="31" t="s">
        <v>9</v>
      </c>
      <c r="D7" s="25" t="s">
        <v>23</v>
      </c>
      <c r="E7" s="26"/>
      <c r="F7" s="26"/>
      <c r="G7" s="26"/>
      <c r="H7" s="26"/>
      <c r="I7" s="26"/>
      <c r="J7" s="26"/>
      <c r="K7" s="32" t="s">
        <v>11</v>
      </c>
      <c r="L7" s="21" t="s">
        <v>12</v>
      </c>
      <c r="M7" s="34" t="s">
        <v>13</v>
      </c>
      <c r="N7" s="32" t="s">
        <v>11</v>
      </c>
      <c r="O7" s="21" t="s">
        <v>12</v>
      </c>
      <c r="P7" s="34" t="s">
        <v>13</v>
      </c>
    </row>
    <row r="8" spans="1:17" ht="225" customHeight="1" x14ac:dyDescent="0.25">
      <c r="B8" s="30"/>
      <c r="C8" s="30"/>
      <c r="D8" s="9" t="s">
        <v>24</v>
      </c>
      <c r="E8" s="9" t="s">
        <v>25</v>
      </c>
      <c r="F8" s="9" t="s">
        <v>26</v>
      </c>
      <c r="G8" s="9" t="s">
        <v>27</v>
      </c>
      <c r="H8" s="9" t="s">
        <v>28</v>
      </c>
      <c r="I8" s="9" t="s">
        <v>29</v>
      </c>
      <c r="J8" s="9" t="s">
        <v>30</v>
      </c>
      <c r="K8" s="33"/>
      <c r="L8" s="22"/>
      <c r="M8" s="34"/>
      <c r="N8" s="33"/>
      <c r="O8" s="22"/>
      <c r="P8" s="34"/>
    </row>
    <row r="9" spans="1:17" ht="31.5" x14ac:dyDescent="0.25">
      <c r="B9" s="1">
        <v>1</v>
      </c>
      <c r="C9" s="37" t="s">
        <v>71</v>
      </c>
      <c r="D9" s="1">
        <v>3</v>
      </c>
      <c r="E9" s="1">
        <v>3</v>
      </c>
      <c r="F9" s="1">
        <v>2</v>
      </c>
      <c r="G9" s="1">
        <v>3</v>
      </c>
      <c r="H9" s="1">
        <v>3</v>
      </c>
      <c r="I9" s="1">
        <v>2</v>
      </c>
      <c r="J9" s="1">
        <v>3</v>
      </c>
      <c r="K9" s="3">
        <f>SUM(D9:J9)</f>
        <v>19</v>
      </c>
      <c r="L9" s="5">
        <f>AVERAGE(K9/7)</f>
        <v>2.7142857142857144</v>
      </c>
      <c r="M9" s="8" t="str">
        <f>IF(E9="","",VLOOKUP(L9,$J$95:$K$97,2,TRUE))</f>
        <v>ІІІ ур</v>
      </c>
      <c r="N9" s="3">
        <f>SUM(D9:J9)</f>
        <v>19</v>
      </c>
      <c r="O9" s="6">
        <f>N9/7</f>
        <v>2.7142857142857144</v>
      </c>
      <c r="P9" s="8" t="str">
        <f>IF(H9="","",VLOOKUP(O9,$J$95:$K$97,2,TRUE))</f>
        <v>ІІІ ур</v>
      </c>
    </row>
    <row r="10" spans="1:17" ht="31.5" x14ac:dyDescent="0.25">
      <c r="B10" s="1">
        <v>2</v>
      </c>
      <c r="C10" s="37" t="s">
        <v>72</v>
      </c>
      <c r="D10" s="1">
        <v>2</v>
      </c>
      <c r="E10" s="1">
        <v>1</v>
      </c>
      <c r="F10" s="1">
        <v>2</v>
      </c>
      <c r="G10" s="1">
        <v>1</v>
      </c>
      <c r="H10" s="1">
        <v>1</v>
      </c>
      <c r="I10" s="1">
        <v>1</v>
      </c>
      <c r="J10" s="1">
        <v>1</v>
      </c>
      <c r="K10" s="3">
        <f t="shared" ref="K10:K28" si="0">SUM(D10:J10)</f>
        <v>9</v>
      </c>
      <c r="L10" s="5">
        <f t="shared" ref="L10:L28" si="1">AVERAGE(K10/7)</f>
        <v>1.2857142857142858</v>
      </c>
      <c r="M10" s="8" t="str">
        <f>IF(E10="","",VLOOKUP(L10,$J$95:$K$97,2,TRUE))</f>
        <v>І ур</v>
      </c>
      <c r="N10" s="3">
        <f t="shared" ref="N10:N28" si="2">SUM(D10:J10)</f>
        <v>9</v>
      </c>
      <c r="O10" s="6">
        <f t="shared" ref="O10:O28" si="3">N10/7</f>
        <v>1.2857142857142858</v>
      </c>
      <c r="P10" s="8" t="s">
        <v>66</v>
      </c>
    </row>
    <row r="11" spans="1:17" ht="31.5" x14ac:dyDescent="0.25">
      <c r="B11" s="1">
        <v>3</v>
      </c>
      <c r="C11" s="37" t="s">
        <v>73</v>
      </c>
      <c r="D11" s="1">
        <v>3</v>
      </c>
      <c r="E11" s="1">
        <v>2</v>
      </c>
      <c r="F11" s="1">
        <v>3</v>
      </c>
      <c r="G11" s="1">
        <v>3</v>
      </c>
      <c r="H11" s="1">
        <v>3</v>
      </c>
      <c r="I11" s="1">
        <v>2</v>
      </c>
      <c r="J11" s="1">
        <v>3</v>
      </c>
      <c r="K11" s="3">
        <f t="shared" si="0"/>
        <v>19</v>
      </c>
      <c r="L11" s="5">
        <f t="shared" si="1"/>
        <v>2.7142857142857144</v>
      </c>
      <c r="M11" s="8" t="str">
        <f>IF(E11="","",VLOOKUP(L11,$J$95:$K$97,2,TRUE))</f>
        <v>ІІІ ур</v>
      </c>
      <c r="N11" s="3">
        <f t="shared" si="2"/>
        <v>19</v>
      </c>
      <c r="O11" s="6">
        <f t="shared" si="3"/>
        <v>2.7142857142857144</v>
      </c>
      <c r="P11" s="8" t="str">
        <f>IF(H11="","",VLOOKUP(O11,$J$95:$K$97,2,TRUE))</f>
        <v>ІІІ ур</v>
      </c>
    </row>
    <row r="12" spans="1:17" ht="31.5" x14ac:dyDescent="0.25">
      <c r="B12" s="1">
        <v>4</v>
      </c>
      <c r="C12" s="38" t="s">
        <v>74</v>
      </c>
      <c r="D12" s="1">
        <v>1</v>
      </c>
      <c r="E12" s="1">
        <v>2</v>
      </c>
      <c r="F12" s="1">
        <v>1</v>
      </c>
      <c r="G12" s="1">
        <v>2</v>
      </c>
      <c r="H12" s="1">
        <v>1</v>
      </c>
      <c r="I12" s="1">
        <v>1</v>
      </c>
      <c r="J12" s="1">
        <v>1</v>
      </c>
      <c r="K12" s="3">
        <f t="shared" si="0"/>
        <v>9</v>
      </c>
      <c r="L12" s="5">
        <f t="shared" si="1"/>
        <v>1.2857142857142858</v>
      </c>
      <c r="M12" s="8" t="str">
        <f>IF(E12="","",VLOOKUP(L12,$J$95:$K$97,2,TRUE))</f>
        <v>І ур</v>
      </c>
      <c r="N12" s="3">
        <f t="shared" si="2"/>
        <v>9</v>
      </c>
      <c r="O12" s="6">
        <f t="shared" si="3"/>
        <v>1.2857142857142858</v>
      </c>
      <c r="P12" s="8" t="s">
        <v>67</v>
      </c>
    </row>
    <row r="13" spans="1:17" ht="15.75" x14ac:dyDescent="0.25">
      <c r="B13" s="1">
        <v>5</v>
      </c>
      <c r="C13" s="38" t="s">
        <v>75</v>
      </c>
      <c r="D13" s="1">
        <v>1</v>
      </c>
      <c r="E13" s="1">
        <v>2</v>
      </c>
      <c r="F13" s="1">
        <v>1</v>
      </c>
      <c r="G13" s="1">
        <v>2</v>
      </c>
      <c r="H13" s="1">
        <v>1</v>
      </c>
      <c r="I13" s="1">
        <v>1</v>
      </c>
      <c r="J13" s="1">
        <v>1</v>
      </c>
      <c r="K13" s="3">
        <f t="shared" si="0"/>
        <v>9</v>
      </c>
      <c r="L13" s="5">
        <f t="shared" si="1"/>
        <v>1.2857142857142858</v>
      </c>
      <c r="M13" s="8" t="str">
        <f>IF(E13="","",VLOOKUP(L13,$J$95:$K$97,2,TRUE))</f>
        <v>І ур</v>
      </c>
      <c r="N13" s="3">
        <f t="shared" si="2"/>
        <v>9</v>
      </c>
      <c r="O13" s="6">
        <f t="shared" si="3"/>
        <v>1.2857142857142858</v>
      </c>
      <c r="P13" s="8" t="s">
        <v>67</v>
      </c>
    </row>
    <row r="14" spans="1:17" ht="15.75" x14ac:dyDescent="0.25">
      <c r="B14" s="1">
        <v>6</v>
      </c>
      <c r="C14" s="37" t="s">
        <v>76</v>
      </c>
      <c r="D14" s="1">
        <v>3</v>
      </c>
      <c r="E14" s="1">
        <v>2</v>
      </c>
      <c r="F14" s="1">
        <v>1</v>
      </c>
      <c r="G14" s="1">
        <v>2</v>
      </c>
      <c r="H14" s="1">
        <v>2</v>
      </c>
      <c r="I14" s="1">
        <v>3</v>
      </c>
      <c r="J14" s="1">
        <v>2</v>
      </c>
      <c r="K14" s="3">
        <f t="shared" si="0"/>
        <v>15</v>
      </c>
      <c r="L14" s="5">
        <f t="shared" si="1"/>
        <v>2.1428571428571428</v>
      </c>
      <c r="M14" s="8" t="str">
        <f>IF(E14="","",VLOOKUP(L14,$J$95:$K$97,2,TRUE))</f>
        <v>ІІ ур</v>
      </c>
      <c r="N14" s="3">
        <f t="shared" si="2"/>
        <v>15</v>
      </c>
      <c r="O14" s="6">
        <f t="shared" si="3"/>
        <v>2.1428571428571428</v>
      </c>
      <c r="P14" s="8" t="str">
        <f>IF(H14="","",VLOOKUP(O14,$J$95:$K$97,2,TRUE))</f>
        <v>ІІ ур</v>
      </c>
    </row>
    <row r="15" spans="1:17" ht="15.75" x14ac:dyDescent="0.25">
      <c r="B15" s="1">
        <v>7</v>
      </c>
      <c r="C15" s="38" t="s">
        <v>77</v>
      </c>
      <c r="D15" s="1">
        <v>1</v>
      </c>
      <c r="E15" s="1">
        <v>2</v>
      </c>
      <c r="F15" s="1">
        <v>2</v>
      </c>
      <c r="G15" s="1">
        <v>1</v>
      </c>
      <c r="H15" s="1">
        <v>2</v>
      </c>
      <c r="I15" s="1">
        <v>1</v>
      </c>
      <c r="J15" s="1">
        <v>1</v>
      </c>
      <c r="K15" s="3">
        <f t="shared" si="0"/>
        <v>10</v>
      </c>
      <c r="L15" s="5">
        <f t="shared" si="1"/>
        <v>1.4285714285714286</v>
      </c>
      <c r="M15" s="8" t="str">
        <f>IF(E15="","",VLOOKUP(L15,$J$95:$K$97,2,TRUE))</f>
        <v>І ур</v>
      </c>
      <c r="N15" s="3">
        <f t="shared" si="2"/>
        <v>10</v>
      </c>
      <c r="O15" s="6">
        <f t="shared" si="3"/>
        <v>1.4285714285714286</v>
      </c>
      <c r="P15" s="8" t="str">
        <f>IF(H15="","",VLOOKUP(O15,$J$95:$K$97,2,TRUE))</f>
        <v>І ур</v>
      </c>
    </row>
    <row r="16" spans="1:17" ht="15.75" x14ac:dyDescent="0.25">
      <c r="B16" s="1">
        <v>8</v>
      </c>
      <c r="C16" s="37" t="s">
        <v>78</v>
      </c>
      <c r="D16" s="1">
        <v>1</v>
      </c>
      <c r="E16" s="1">
        <v>2</v>
      </c>
      <c r="F16" s="1">
        <v>1</v>
      </c>
      <c r="G16" s="1">
        <v>2</v>
      </c>
      <c r="H16" s="1">
        <v>1</v>
      </c>
      <c r="I16" s="1">
        <v>1</v>
      </c>
      <c r="J16" s="1">
        <v>1</v>
      </c>
      <c r="K16" s="3">
        <f t="shared" si="0"/>
        <v>9</v>
      </c>
      <c r="L16" s="5">
        <f t="shared" si="1"/>
        <v>1.2857142857142858</v>
      </c>
      <c r="M16" s="8" t="str">
        <f>IF(E16="","",VLOOKUP(L16,$J$95:$K$97,2,TRUE))</f>
        <v>І ур</v>
      </c>
      <c r="N16" s="3">
        <f t="shared" si="2"/>
        <v>9</v>
      </c>
      <c r="O16" s="6">
        <f t="shared" si="3"/>
        <v>1.2857142857142858</v>
      </c>
      <c r="P16" s="8" t="str">
        <f>IF(H16="","",VLOOKUP(O16,$J$95:$K$97,2,TRUE))</f>
        <v>І ур</v>
      </c>
    </row>
    <row r="17" spans="2:16" ht="31.5" x14ac:dyDescent="0.25">
      <c r="B17" s="1">
        <v>9</v>
      </c>
      <c r="C17" s="37" t="s">
        <v>79</v>
      </c>
      <c r="D17" s="1">
        <v>3</v>
      </c>
      <c r="E17" s="1">
        <v>3</v>
      </c>
      <c r="F17" s="1">
        <v>3</v>
      </c>
      <c r="G17" s="1">
        <v>3</v>
      </c>
      <c r="H17" s="1">
        <v>2</v>
      </c>
      <c r="I17" s="1">
        <v>3</v>
      </c>
      <c r="J17" s="1">
        <v>3</v>
      </c>
      <c r="K17" s="3">
        <f t="shared" si="0"/>
        <v>20</v>
      </c>
      <c r="L17" s="5">
        <f t="shared" si="1"/>
        <v>2.8571428571428572</v>
      </c>
      <c r="M17" s="8" t="str">
        <f>IF(E17="","",VLOOKUP(L17,$J$95:$K$97,2,TRUE))</f>
        <v>ІІІ ур</v>
      </c>
      <c r="N17" s="3">
        <f t="shared" si="2"/>
        <v>20</v>
      </c>
      <c r="O17" s="6">
        <f t="shared" si="3"/>
        <v>2.8571428571428572</v>
      </c>
      <c r="P17" s="8" t="str">
        <f>IF(H17="","",VLOOKUP(O17,$J$95:$K$97,2,TRUE))</f>
        <v>ІІІ ур</v>
      </c>
    </row>
    <row r="18" spans="2:16" ht="15.75" x14ac:dyDescent="0.25">
      <c r="B18" s="1">
        <v>10</v>
      </c>
      <c r="C18" s="37" t="s">
        <v>80</v>
      </c>
      <c r="D18" s="1">
        <v>2</v>
      </c>
      <c r="E18" s="1">
        <v>3</v>
      </c>
      <c r="F18" s="1">
        <v>1</v>
      </c>
      <c r="G18" s="1">
        <v>2</v>
      </c>
      <c r="H18" s="1">
        <v>2</v>
      </c>
      <c r="I18" s="1">
        <v>2</v>
      </c>
      <c r="J18" s="1">
        <v>2</v>
      </c>
      <c r="K18" s="3">
        <f t="shared" si="0"/>
        <v>14</v>
      </c>
      <c r="L18" s="5">
        <f t="shared" si="1"/>
        <v>2</v>
      </c>
      <c r="M18" s="8" t="str">
        <f>IF(E18="","",VLOOKUP(L18,$J$95:$K$97,2,TRUE))</f>
        <v>ІІ ур</v>
      </c>
      <c r="N18" s="3">
        <f t="shared" si="2"/>
        <v>14</v>
      </c>
      <c r="O18" s="6">
        <f t="shared" si="3"/>
        <v>2</v>
      </c>
      <c r="P18" s="8" t="str">
        <f>IF(H18="","",VLOOKUP(O18,$J$95:$K$97,2,TRUE))</f>
        <v>ІІ ур</v>
      </c>
    </row>
    <row r="19" spans="2:16" ht="31.5" x14ac:dyDescent="0.25">
      <c r="B19" s="1">
        <v>11</v>
      </c>
      <c r="C19" s="37" t="s">
        <v>81</v>
      </c>
      <c r="D19" s="1">
        <v>1</v>
      </c>
      <c r="E19" s="1">
        <v>2</v>
      </c>
      <c r="F19" s="1">
        <v>1</v>
      </c>
      <c r="G19" s="1">
        <v>2</v>
      </c>
      <c r="H19" s="1">
        <v>1</v>
      </c>
      <c r="I19" s="1">
        <v>2</v>
      </c>
      <c r="J19" s="1">
        <v>1</v>
      </c>
      <c r="K19" s="3">
        <f t="shared" ref="K19" si="4">SUM(D19:J19)</f>
        <v>10</v>
      </c>
      <c r="L19" s="5">
        <f t="shared" si="1"/>
        <v>1.4285714285714286</v>
      </c>
      <c r="M19" s="8" t="str">
        <f>IF(E19="","",VLOOKUP(L19,$J$95:$K$97,2,TRUE))</f>
        <v>І ур</v>
      </c>
      <c r="N19" s="3">
        <f t="shared" si="2"/>
        <v>10</v>
      </c>
      <c r="O19" s="6">
        <f t="shared" si="3"/>
        <v>1.4285714285714286</v>
      </c>
      <c r="P19" s="8" t="str">
        <f>IF(H19="","",VLOOKUP(O19,$J$95:$K$97,2,TRUE))</f>
        <v>І ур</v>
      </c>
    </row>
    <row r="20" spans="2:16" ht="31.5" x14ac:dyDescent="0.25">
      <c r="B20" s="1">
        <v>12</v>
      </c>
      <c r="C20" s="37" t="s">
        <v>82</v>
      </c>
      <c r="D20" s="1">
        <v>3</v>
      </c>
      <c r="E20" s="1">
        <v>2</v>
      </c>
      <c r="F20" s="1">
        <v>3</v>
      </c>
      <c r="G20" s="1">
        <v>3</v>
      </c>
      <c r="H20" s="1">
        <v>3</v>
      </c>
      <c r="I20" s="1">
        <v>2</v>
      </c>
      <c r="J20" s="1">
        <v>3</v>
      </c>
      <c r="K20" s="3">
        <f t="shared" si="0"/>
        <v>19</v>
      </c>
      <c r="L20" s="5">
        <f t="shared" si="1"/>
        <v>2.7142857142857144</v>
      </c>
      <c r="M20" s="8" t="str">
        <f>IF(E20="","",VLOOKUP(L20,$J$95:$K$97,2,TRUE))</f>
        <v>ІІІ ур</v>
      </c>
      <c r="N20" s="3">
        <f t="shared" si="2"/>
        <v>19</v>
      </c>
      <c r="O20" s="6">
        <f t="shared" si="3"/>
        <v>2.7142857142857144</v>
      </c>
      <c r="P20" s="8" t="str">
        <f>IF(H20="","",VLOOKUP(O20,$J$95:$K$97,2,TRUE))</f>
        <v>ІІІ ур</v>
      </c>
    </row>
    <row r="21" spans="2:16" ht="15.75" x14ac:dyDescent="0.25">
      <c r="B21" s="1">
        <v>13</v>
      </c>
      <c r="C21" s="37" t="s">
        <v>83</v>
      </c>
      <c r="D21" s="1">
        <v>2</v>
      </c>
      <c r="E21" s="1">
        <v>1</v>
      </c>
      <c r="F21" s="1">
        <v>2</v>
      </c>
      <c r="G21" s="1">
        <v>1</v>
      </c>
      <c r="H21" s="1">
        <v>1</v>
      </c>
      <c r="I21" s="1">
        <v>2</v>
      </c>
      <c r="J21" s="1">
        <v>1</v>
      </c>
      <c r="K21" s="3">
        <f t="shared" si="0"/>
        <v>10</v>
      </c>
      <c r="L21" s="5">
        <f t="shared" si="1"/>
        <v>1.4285714285714286</v>
      </c>
      <c r="M21" s="8" t="str">
        <f>IF(E21="","",VLOOKUP(L21,$J$95:$K$97,2,TRUE))</f>
        <v>І ур</v>
      </c>
      <c r="N21" s="3">
        <f t="shared" si="2"/>
        <v>10</v>
      </c>
      <c r="O21" s="6">
        <f t="shared" si="3"/>
        <v>1.4285714285714286</v>
      </c>
      <c r="P21" s="8" t="str">
        <f>IF(H21="","",VLOOKUP(O21,$J$95:$K$97,2,TRUE))</f>
        <v>І ур</v>
      </c>
    </row>
    <row r="22" spans="2:16" ht="31.5" x14ac:dyDescent="0.25">
      <c r="B22" s="1">
        <v>14</v>
      </c>
      <c r="C22" s="37" t="s">
        <v>84</v>
      </c>
      <c r="D22" s="1">
        <v>2</v>
      </c>
      <c r="E22" s="1">
        <v>3</v>
      </c>
      <c r="F22" s="1">
        <v>2</v>
      </c>
      <c r="G22" s="1">
        <v>1</v>
      </c>
      <c r="H22" s="1">
        <v>2</v>
      </c>
      <c r="I22" s="1">
        <v>3</v>
      </c>
      <c r="J22" s="1">
        <v>2</v>
      </c>
      <c r="K22" s="3">
        <f t="shared" si="0"/>
        <v>15</v>
      </c>
      <c r="L22" s="5">
        <f t="shared" si="1"/>
        <v>2.1428571428571428</v>
      </c>
      <c r="M22" s="8" t="str">
        <f>IF(E22="","",VLOOKUP(L22,$J$95:$K$97,2,TRUE))</f>
        <v>ІІ ур</v>
      </c>
      <c r="N22" s="3">
        <f t="shared" si="2"/>
        <v>15</v>
      </c>
      <c r="O22" s="6">
        <f t="shared" si="3"/>
        <v>2.1428571428571428</v>
      </c>
      <c r="P22" s="8" t="str">
        <f>IF(H22="","",VLOOKUP(O22,$J$95:$K$97,2,TRUE))</f>
        <v>ІІ ур</v>
      </c>
    </row>
    <row r="23" spans="2:16" ht="31.5" x14ac:dyDescent="0.25">
      <c r="B23" s="1">
        <v>15</v>
      </c>
      <c r="C23" s="37" t="s">
        <v>85</v>
      </c>
      <c r="D23" s="1">
        <v>2</v>
      </c>
      <c r="E23" s="1">
        <v>1</v>
      </c>
      <c r="F23" s="1">
        <v>1</v>
      </c>
      <c r="G23" s="1">
        <v>1</v>
      </c>
      <c r="H23" s="1">
        <v>2</v>
      </c>
      <c r="I23" s="1">
        <v>1</v>
      </c>
      <c r="J23" s="1">
        <v>2</v>
      </c>
      <c r="K23" s="3">
        <f t="shared" si="0"/>
        <v>10</v>
      </c>
      <c r="L23" s="5">
        <f t="shared" si="1"/>
        <v>1.4285714285714286</v>
      </c>
      <c r="M23" s="8" t="str">
        <f>IF(E23="","",VLOOKUP(L23,$J$95:$K$97,2,TRUE))</f>
        <v>І ур</v>
      </c>
      <c r="N23" s="3">
        <f t="shared" si="2"/>
        <v>10</v>
      </c>
      <c r="O23" s="6">
        <f t="shared" si="3"/>
        <v>1.4285714285714286</v>
      </c>
      <c r="P23" s="8" t="str">
        <f>IF(H23="","",VLOOKUP(O23,$J$95:$K$97,2,TRUE))</f>
        <v>І ур</v>
      </c>
    </row>
    <row r="24" spans="2:16" ht="15.75" x14ac:dyDescent="0.25">
      <c r="B24" s="1">
        <v>16</v>
      </c>
      <c r="C24" s="37" t="s">
        <v>86</v>
      </c>
      <c r="D24" s="1">
        <v>2</v>
      </c>
      <c r="E24" s="1">
        <v>3</v>
      </c>
      <c r="F24" s="1">
        <v>1</v>
      </c>
      <c r="G24" s="1">
        <v>2</v>
      </c>
      <c r="H24" s="1">
        <v>2</v>
      </c>
      <c r="I24" s="1">
        <v>3</v>
      </c>
      <c r="J24" s="1">
        <v>2</v>
      </c>
      <c r="K24" s="3">
        <f t="shared" si="0"/>
        <v>15</v>
      </c>
      <c r="L24" s="5">
        <f t="shared" si="1"/>
        <v>2.1428571428571428</v>
      </c>
      <c r="M24" s="8" t="str">
        <f>IF(E24="","",VLOOKUP(L24,$J$95:$K$97,2,TRUE))</f>
        <v>ІІ ур</v>
      </c>
      <c r="N24" s="3">
        <f t="shared" si="2"/>
        <v>15</v>
      </c>
      <c r="O24" s="6">
        <f t="shared" si="3"/>
        <v>2.1428571428571428</v>
      </c>
      <c r="P24" s="8" t="str">
        <f>IF(H24="","",VLOOKUP(O24,$J$95:$K$97,2,TRUE))</f>
        <v>ІІ ур</v>
      </c>
    </row>
    <row r="25" spans="2:16" ht="31.5" x14ac:dyDescent="0.25">
      <c r="B25" s="1">
        <v>17</v>
      </c>
      <c r="C25" s="37" t="s">
        <v>87</v>
      </c>
      <c r="D25" s="1">
        <v>1</v>
      </c>
      <c r="E25" s="1">
        <v>2</v>
      </c>
      <c r="F25" s="1">
        <v>1</v>
      </c>
      <c r="G25" s="1">
        <v>2</v>
      </c>
      <c r="H25" s="1">
        <v>1</v>
      </c>
      <c r="I25" s="1">
        <v>3</v>
      </c>
      <c r="J25" s="1">
        <v>1</v>
      </c>
      <c r="K25" s="3">
        <f t="shared" si="0"/>
        <v>11</v>
      </c>
      <c r="L25" s="5">
        <f t="shared" si="1"/>
        <v>1.5714285714285714</v>
      </c>
      <c r="M25" s="8" t="str">
        <f>IF(E25="","",VLOOKUP(L25,$J$95:$K$97,2,TRUE))</f>
        <v>І ур</v>
      </c>
      <c r="N25" s="3">
        <f t="shared" si="2"/>
        <v>11</v>
      </c>
      <c r="O25" s="6">
        <f t="shared" si="3"/>
        <v>1.5714285714285714</v>
      </c>
      <c r="P25" s="8" t="str">
        <f>IF(H25="","",VLOOKUP(O25,$J$95:$K$97,2,TRUE))</f>
        <v>І ур</v>
      </c>
    </row>
    <row r="26" spans="2:16" ht="15.75" x14ac:dyDescent="0.25">
      <c r="B26" s="1">
        <v>18</v>
      </c>
      <c r="C26" s="37" t="s">
        <v>88</v>
      </c>
      <c r="D26" s="1">
        <v>2</v>
      </c>
      <c r="E26" s="1">
        <v>1</v>
      </c>
      <c r="F26" s="1">
        <v>2</v>
      </c>
      <c r="G26" s="1">
        <v>1</v>
      </c>
      <c r="H26" s="1">
        <v>2</v>
      </c>
      <c r="I26" s="1">
        <v>2</v>
      </c>
      <c r="J26" s="1">
        <v>2</v>
      </c>
      <c r="K26" s="3">
        <f t="shared" si="0"/>
        <v>12</v>
      </c>
      <c r="L26" s="5">
        <f t="shared" si="1"/>
        <v>1.7142857142857142</v>
      </c>
      <c r="M26" s="8" t="str">
        <f>IF(E26="","",VLOOKUP(L26,$J$95:$K$97,2,TRUE))</f>
        <v>ІІ ур</v>
      </c>
      <c r="N26" s="3">
        <f t="shared" si="2"/>
        <v>12</v>
      </c>
      <c r="O26" s="6">
        <f t="shared" si="3"/>
        <v>1.7142857142857142</v>
      </c>
      <c r="P26" s="8" t="str">
        <f>IF(H26="","",VLOOKUP(O26,$J$95:$K$97,2,TRUE))</f>
        <v>ІІ ур</v>
      </c>
    </row>
    <row r="27" spans="2:16" ht="15.75" x14ac:dyDescent="0.25">
      <c r="B27" s="1">
        <v>19</v>
      </c>
      <c r="C27" s="38" t="s">
        <v>89</v>
      </c>
      <c r="D27" s="1">
        <v>1</v>
      </c>
      <c r="E27" s="1">
        <v>2</v>
      </c>
      <c r="F27" s="1">
        <v>1</v>
      </c>
      <c r="G27" s="1">
        <v>2</v>
      </c>
      <c r="H27" s="1">
        <v>2</v>
      </c>
      <c r="I27" s="1">
        <v>1</v>
      </c>
      <c r="J27" s="1">
        <v>1</v>
      </c>
      <c r="K27" s="3">
        <f t="shared" si="0"/>
        <v>10</v>
      </c>
      <c r="L27" s="5">
        <f t="shared" si="1"/>
        <v>1.4285714285714286</v>
      </c>
      <c r="M27" s="8" t="str">
        <f>IF(E27="","",VLOOKUP(L27,$J$95:$K$97,2,TRUE))</f>
        <v>І ур</v>
      </c>
      <c r="N27" s="3">
        <f t="shared" si="2"/>
        <v>10</v>
      </c>
      <c r="O27" s="6">
        <f t="shared" si="3"/>
        <v>1.4285714285714286</v>
      </c>
      <c r="P27" s="8" t="str">
        <f>IF(H27="","",VLOOKUP(O27,$J$95:$K$97,2,TRUE))</f>
        <v>І ур</v>
      </c>
    </row>
    <row r="28" spans="2:16" ht="31.5" x14ac:dyDescent="0.25">
      <c r="B28" s="1">
        <v>20</v>
      </c>
      <c r="C28" s="38" t="s">
        <v>90</v>
      </c>
      <c r="D28" s="1">
        <v>2</v>
      </c>
      <c r="E28" s="1">
        <v>3</v>
      </c>
      <c r="F28" s="1">
        <v>3</v>
      </c>
      <c r="G28" s="1">
        <v>3</v>
      </c>
      <c r="H28" s="1">
        <v>2</v>
      </c>
      <c r="I28" s="1">
        <v>3</v>
      </c>
      <c r="J28" s="1">
        <v>3</v>
      </c>
      <c r="K28" s="3">
        <f t="shared" si="0"/>
        <v>19</v>
      </c>
      <c r="L28" s="5">
        <f t="shared" si="1"/>
        <v>2.7142857142857144</v>
      </c>
      <c r="M28" s="8" t="str">
        <f>IF(E28="","",VLOOKUP(L28,$J$95:$K$97,2,TRUE))</f>
        <v>ІІІ ур</v>
      </c>
      <c r="N28" s="3">
        <f t="shared" si="2"/>
        <v>19</v>
      </c>
      <c r="O28" s="6">
        <f t="shared" si="3"/>
        <v>2.7142857142857144</v>
      </c>
      <c r="P28" s="8" t="str">
        <f>IF(H28="","",VLOOKUP(O28,$J$95:$K$97,2,TRUE))</f>
        <v>ІІІ ур</v>
      </c>
    </row>
    <row r="29" spans="2:16" s="39" customFormat="1" x14ac:dyDescent="0.25">
      <c r="B29" s="15"/>
      <c r="C29" s="15"/>
      <c r="D29" s="18"/>
      <c r="E29" s="19"/>
      <c r="F29" s="19"/>
      <c r="G29" s="19"/>
      <c r="H29" s="19"/>
      <c r="I29" s="19"/>
      <c r="J29" s="19"/>
      <c r="K29" s="13"/>
      <c r="L29" s="7" t="s">
        <v>22</v>
      </c>
      <c r="M29" s="7" t="s">
        <v>1</v>
      </c>
      <c r="N29" s="11"/>
      <c r="O29" s="11"/>
      <c r="P29" s="11"/>
    </row>
    <row r="30" spans="2:16" s="39" customFormat="1" x14ac:dyDescent="0.25">
      <c r="B30" s="16"/>
      <c r="C30" s="16"/>
      <c r="D30" s="18" t="s">
        <v>14</v>
      </c>
      <c r="E30" s="19"/>
      <c r="F30" s="19"/>
      <c r="G30" s="19"/>
      <c r="H30" s="19"/>
      <c r="I30" s="19"/>
      <c r="J30" s="19"/>
      <c r="K30" s="13"/>
      <c r="L30" s="12">
        <f>COUNTA(C9:C28)</f>
        <v>20</v>
      </c>
      <c r="M30" s="12">
        <v>100</v>
      </c>
      <c r="N30" s="11"/>
      <c r="O30" s="11"/>
      <c r="P30" s="11"/>
    </row>
    <row r="31" spans="2:16" s="39" customFormat="1" x14ac:dyDescent="0.25">
      <c r="B31" s="16"/>
      <c r="C31" s="16"/>
      <c r="D31" s="18" t="s">
        <v>16</v>
      </c>
      <c r="E31" s="19"/>
      <c r="F31" s="19"/>
      <c r="G31" s="19"/>
      <c r="H31" s="19"/>
      <c r="I31" s="19"/>
      <c r="J31" s="19"/>
      <c r="K31" s="13"/>
      <c r="L31" s="40">
        <f>COUNTIF(M9:M28,"І ур")</f>
        <v>10</v>
      </c>
      <c r="M31" s="12">
        <f>(L31/L30)*100</f>
        <v>50</v>
      </c>
      <c r="N31" s="11"/>
      <c r="O31" s="11"/>
      <c r="P31" s="11"/>
    </row>
    <row r="32" spans="2:16" s="39" customFormat="1" x14ac:dyDescent="0.25">
      <c r="B32" s="16"/>
      <c r="C32" s="16"/>
      <c r="D32" s="18" t="s">
        <v>17</v>
      </c>
      <c r="E32" s="19"/>
      <c r="F32" s="19"/>
      <c r="G32" s="19"/>
      <c r="H32" s="19"/>
      <c r="I32" s="19"/>
      <c r="J32" s="19"/>
      <c r="K32" s="13"/>
      <c r="L32" s="40">
        <f>COUNTIF(M9:M28,"ІІ ур")</f>
        <v>5</v>
      </c>
      <c r="M32" s="12">
        <f>(L32/L30)*100</f>
        <v>25</v>
      </c>
      <c r="N32" s="11"/>
      <c r="O32" s="11"/>
      <c r="P32" s="11"/>
    </row>
    <row r="33" spans="2:16" s="39" customFormat="1" x14ac:dyDescent="0.25">
      <c r="B33" s="16"/>
      <c r="C33" s="16"/>
      <c r="D33" s="18" t="s">
        <v>18</v>
      </c>
      <c r="E33" s="19"/>
      <c r="F33" s="19"/>
      <c r="G33" s="19"/>
      <c r="H33" s="19"/>
      <c r="I33" s="19"/>
      <c r="J33" s="19"/>
      <c r="K33" s="13"/>
      <c r="L33" s="40">
        <v>5</v>
      </c>
      <c r="M33" s="12">
        <f>(L33/L30)*100</f>
        <v>25</v>
      </c>
      <c r="N33" s="11"/>
      <c r="O33" s="11"/>
      <c r="P33" s="11"/>
    </row>
    <row r="34" spans="2:16" s="39" customFormat="1" x14ac:dyDescent="0.25">
      <c r="B34" s="16"/>
      <c r="C34" s="16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  <c r="O34" s="7" t="s">
        <v>22</v>
      </c>
      <c r="P34" s="7" t="s">
        <v>1</v>
      </c>
    </row>
    <row r="35" spans="2:16" s="39" customFormat="1" x14ac:dyDescent="0.25">
      <c r="B35" s="16"/>
      <c r="C35" s="16"/>
      <c r="D35" s="41" t="s">
        <v>14</v>
      </c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12">
        <f>COUNTA(C9:C28)</f>
        <v>20</v>
      </c>
      <c r="P35" s="12">
        <v>100</v>
      </c>
    </row>
    <row r="36" spans="2:16" s="39" customFormat="1" x14ac:dyDescent="0.25">
      <c r="B36" s="16"/>
      <c r="C36" s="16"/>
      <c r="D36" s="30" t="s">
        <v>16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40">
        <v>10</v>
      </c>
      <c r="P36" s="12">
        <f>(O36/O35)*100</f>
        <v>50</v>
      </c>
    </row>
    <row r="37" spans="2:16" s="39" customFormat="1" x14ac:dyDescent="0.25">
      <c r="B37" s="16"/>
      <c r="C37" s="16"/>
      <c r="D37" s="30" t="s">
        <v>17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40">
        <f>COUNTIF(P9:P28,"ІІ ур")</f>
        <v>5</v>
      </c>
      <c r="P37" s="12">
        <f>(O37/O35)*100</f>
        <v>25</v>
      </c>
    </row>
    <row r="38" spans="2:16" s="39" customFormat="1" x14ac:dyDescent="0.25">
      <c r="B38" s="17"/>
      <c r="C38" s="17"/>
      <c r="D38" s="30" t="s">
        <v>18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40">
        <f>COUNTIF(P9:P28,"ІІІ ур")</f>
        <v>5</v>
      </c>
      <c r="P38" s="12">
        <f>(O38/O35)*100</f>
        <v>25</v>
      </c>
    </row>
    <row r="95" spans="10:11" x14ac:dyDescent="0.25">
      <c r="J95">
        <v>1</v>
      </c>
      <c r="K95" t="s">
        <v>2</v>
      </c>
    </row>
    <row r="96" spans="10:11" x14ac:dyDescent="0.25">
      <c r="J96">
        <v>1.6</v>
      </c>
      <c r="K96" t="s">
        <v>3</v>
      </c>
    </row>
    <row r="97" spans="10:11" x14ac:dyDescent="0.25">
      <c r="J97">
        <v>2.6</v>
      </c>
      <c r="K97" t="s">
        <v>4</v>
      </c>
    </row>
  </sheetData>
  <mergeCells count="25">
    <mergeCell ref="L7:L8"/>
    <mergeCell ref="D35:N35"/>
    <mergeCell ref="D7:J7"/>
    <mergeCell ref="A2:Q2"/>
    <mergeCell ref="A3:Q3"/>
    <mergeCell ref="A4:Q4"/>
    <mergeCell ref="B6:P6"/>
    <mergeCell ref="B7:B8"/>
    <mergeCell ref="C7:C8"/>
    <mergeCell ref="N7:N8"/>
    <mergeCell ref="O7:O8"/>
    <mergeCell ref="P7:P8"/>
    <mergeCell ref="M7:M8"/>
    <mergeCell ref="K7:K8"/>
    <mergeCell ref="D38:N38"/>
    <mergeCell ref="B29:B38"/>
    <mergeCell ref="C29:C38"/>
    <mergeCell ref="D29:J29"/>
    <mergeCell ref="D30:J30"/>
    <mergeCell ref="D31:J31"/>
    <mergeCell ref="D32:J32"/>
    <mergeCell ref="D33:J33"/>
    <mergeCell ref="D34:N34"/>
    <mergeCell ref="D36:N36"/>
    <mergeCell ref="D37:N37"/>
  </mergeCells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7"/>
  <sheetViews>
    <sheetView topLeftCell="C10" zoomScale="82" zoomScaleNormal="82" workbookViewId="0">
      <selection activeCell="C9" sqref="C9:C28"/>
    </sheetView>
  </sheetViews>
  <sheetFormatPr defaultRowHeight="15" x14ac:dyDescent="0.25"/>
  <cols>
    <col min="2" max="2" width="4.85546875" customWidth="1"/>
    <col min="3" max="3" width="32" customWidth="1"/>
    <col min="4" max="4" width="9.85546875" customWidth="1"/>
    <col min="5" max="5" width="7" customWidth="1"/>
    <col min="6" max="6" width="9.140625" customWidth="1"/>
    <col min="7" max="7" width="10" customWidth="1"/>
    <col min="8" max="8" width="7.28515625" customWidth="1"/>
    <col min="9" max="9" width="10.140625" customWidth="1"/>
    <col min="10" max="10" width="5.42578125" customWidth="1"/>
    <col min="11" max="11" width="5.140625" customWidth="1"/>
    <col min="12" max="12" width="9" customWidth="1"/>
    <col min="13" max="13" width="8.28515625" customWidth="1"/>
    <col min="14" max="14" width="5.7109375" customWidth="1"/>
    <col min="15" max="15" width="7.85546875" customWidth="1"/>
    <col min="16" max="16" width="5.7109375" customWidth="1"/>
    <col min="17" max="17" width="8.28515625" customWidth="1"/>
    <col min="18" max="18" width="10" customWidth="1"/>
    <col min="19" max="19" width="7.7109375" customWidth="1"/>
    <col min="20" max="20" width="8.140625" customWidth="1"/>
    <col min="21" max="22" width="5" customWidth="1"/>
    <col min="23" max="23" width="10.140625" customWidth="1"/>
    <col min="26" max="26" width="11.28515625" customWidth="1"/>
  </cols>
  <sheetData>
    <row r="2" spans="1:27" x14ac:dyDescent="0.25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x14ac:dyDescent="0.25">
      <c r="A3" s="27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x14ac:dyDescent="0.25">
      <c r="A4" s="27" t="s">
        <v>69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6" spans="1:27" x14ac:dyDescent="0.25">
      <c r="B6" s="28" t="s">
        <v>10</v>
      </c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28"/>
      <c r="Z6" s="28"/>
    </row>
    <row r="7" spans="1:27" ht="28.5" customHeight="1" x14ac:dyDescent="0.25">
      <c r="B7" s="30" t="s">
        <v>0</v>
      </c>
      <c r="C7" s="31" t="s">
        <v>9</v>
      </c>
      <c r="D7" s="30" t="s">
        <v>31</v>
      </c>
      <c r="E7" s="36"/>
      <c r="F7" s="36"/>
      <c r="G7" s="36"/>
      <c r="H7" s="36"/>
      <c r="I7" s="36"/>
      <c r="J7" s="32" t="s">
        <v>11</v>
      </c>
      <c r="K7" s="21" t="s">
        <v>12</v>
      </c>
      <c r="L7" s="34" t="s">
        <v>13</v>
      </c>
      <c r="M7" s="25" t="s">
        <v>32</v>
      </c>
      <c r="N7" s="26"/>
      <c r="O7" s="26"/>
      <c r="P7" s="26"/>
      <c r="Q7" s="26"/>
      <c r="R7" s="26"/>
      <c r="S7" s="26"/>
      <c r="T7" s="26"/>
      <c r="U7" s="32" t="s">
        <v>11</v>
      </c>
      <c r="V7" s="21" t="s">
        <v>12</v>
      </c>
      <c r="W7" s="34" t="s">
        <v>13</v>
      </c>
      <c r="X7" s="32" t="s">
        <v>11</v>
      </c>
      <c r="Y7" s="21" t="s">
        <v>12</v>
      </c>
      <c r="Z7" s="34" t="s">
        <v>13</v>
      </c>
    </row>
    <row r="8" spans="1:27" ht="224.25" customHeight="1" x14ac:dyDescent="0.25">
      <c r="B8" s="30"/>
      <c r="C8" s="30"/>
      <c r="D8" s="9" t="s">
        <v>33</v>
      </c>
      <c r="E8" s="9" t="s">
        <v>34</v>
      </c>
      <c r="F8" s="9" t="s">
        <v>35</v>
      </c>
      <c r="G8" s="9" t="s">
        <v>36</v>
      </c>
      <c r="H8" s="9" t="s">
        <v>37</v>
      </c>
      <c r="I8" s="9" t="s">
        <v>38</v>
      </c>
      <c r="J8" s="33"/>
      <c r="K8" s="22"/>
      <c r="L8" s="34"/>
      <c r="M8" s="9" t="s">
        <v>39</v>
      </c>
      <c r="N8" s="9" t="s">
        <v>40</v>
      </c>
      <c r="O8" s="9" t="s">
        <v>41</v>
      </c>
      <c r="P8" s="9" t="s">
        <v>42</v>
      </c>
      <c r="Q8" s="9" t="s">
        <v>43</v>
      </c>
      <c r="R8" s="9" t="s">
        <v>44</v>
      </c>
      <c r="S8" s="9" t="s">
        <v>45</v>
      </c>
      <c r="T8" s="9" t="s">
        <v>46</v>
      </c>
      <c r="U8" s="33"/>
      <c r="V8" s="22"/>
      <c r="W8" s="34"/>
      <c r="X8" s="33"/>
      <c r="Y8" s="22"/>
      <c r="Z8" s="34"/>
    </row>
    <row r="9" spans="1:27" ht="31.5" x14ac:dyDescent="0.25">
      <c r="B9" s="1">
        <v>1</v>
      </c>
      <c r="C9" s="37" t="s">
        <v>71</v>
      </c>
      <c r="D9" s="1">
        <v>3</v>
      </c>
      <c r="E9" s="1">
        <v>3</v>
      </c>
      <c r="F9" s="1">
        <v>3</v>
      </c>
      <c r="G9" s="1">
        <v>2</v>
      </c>
      <c r="H9" s="1">
        <v>3</v>
      </c>
      <c r="I9" s="1">
        <v>2</v>
      </c>
      <c r="J9" s="3">
        <f>SUM(D9:I9)</f>
        <v>16</v>
      </c>
      <c r="K9" s="5">
        <f>AVERAGE(D9:I9)</f>
        <v>2.6666666666666665</v>
      </c>
      <c r="L9" s="8" t="str">
        <f>IF(D9="","",VLOOKUP(K9,$J$95:$K$97,2,TRUE))</f>
        <v>ІІІ ур</v>
      </c>
      <c r="M9" s="1">
        <v>2</v>
      </c>
      <c r="N9" s="1">
        <v>3</v>
      </c>
      <c r="O9" s="1">
        <v>2</v>
      </c>
      <c r="P9" s="1">
        <v>3</v>
      </c>
      <c r="Q9" s="1">
        <v>2</v>
      </c>
      <c r="R9" s="1">
        <v>3</v>
      </c>
      <c r="S9" s="1">
        <v>3</v>
      </c>
      <c r="T9" s="1">
        <v>3</v>
      </c>
      <c r="U9" s="3">
        <f>SUM(M9:T9)</f>
        <v>21</v>
      </c>
      <c r="V9" s="5">
        <f>AVERAGE(U9/8)</f>
        <v>2.625</v>
      </c>
      <c r="W9" s="8" t="str">
        <f>IF(O9="","",VLOOKUP(V9,$J$95:$K$97,2,TRUE))</f>
        <v>ІІІ ур</v>
      </c>
      <c r="X9" s="4">
        <f>J9+U9</f>
        <v>37</v>
      </c>
      <c r="Y9" s="6">
        <f>X9/14</f>
        <v>2.6428571428571428</v>
      </c>
      <c r="Z9" s="8" t="str">
        <f>IF(R9="","",VLOOKUP(Y9,$J$95:$K$97,2,TRUE))</f>
        <v>ІІІ ур</v>
      </c>
    </row>
    <row r="10" spans="1:27" ht="31.5" x14ac:dyDescent="0.25">
      <c r="B10" s="1">
        <v>2</v>
      </c>
      <c r="C10" s="37" t="s">
        <v>72</v>
      </c>
      <c r="D10" s="1">
        <v>1</v>
      </c>
      <c r="E10" s="1">
        <v>2</v>
      </c>
      <c r="F10" s="1">
        <v>1</v>
      </c>
      <c r="G10" s="1">
        <v>1</v>
      </c>
      <c r="H10" s="1">
        <v>2</v>
      </c>
      <c r="I10" s="1">
        <v>1</v>
      </c>
      <c r="J10" s="3">
        <f t="shared" ref="J10:J28" si="0">SUM(D10:I10)</f>
        <v>8</v>
      </c>
      <c r="K10" s="5">
        <f t="shared" ref="K10:K28" si="1">AVERAGE(D10:I10)</f>
        <v>1.3333333333333333</v>
      </c>
      <c r="L10" s="8" t="str">
        <f>IF(D10="","",VLOOKUP(K10,$J$95:$K$97,2,TRUE))</f>
        <v>І ур</v>
      </c>
      <c r="M10" s="1">
        <v>1</v>
      </c>
      <c r="N10" s="1">
        <v>2</v>
      </c>
      <c r="O10" s="1">
        <v>1</v>
      </c>
      <c r="P10" s="1">
        <v>1</v>
      </c>
      <c r="Q10" s="1">
        <v>1</v>
      </c>
      <c r="R10" s="1">
        <v>1</v>
      </c>
      <c r="S10" s="1">
        <v>2</v>
      </c>
      <c r="T10" s="1">
        <v>1</v>
      </c>
      <c r="U10" s="3">
        <f t="shared" ref="U10:U28" si="2">SUM(M10:T10)</f>
        <v>10</v>
      </c>
      <c r="V10" s="5">
        <f t="shared" ref="V10:V28" si="3">AVERAGE(U10/8)</f>
        <v>1.25</v>
      </c>
      <c r="W10" s="8" t="str">
        <f>IF(O10="","",VLOOKUP(V10,$J$95:$K$97,2,TRUE))</f>
        <v>І ур</v>
      </c>
      <c r="X10" s="4">
        <f t="shared" ref="X10:X28" si="4">J10+U10</f>
        <v>18</v>
      </c>
      <c r="Y10" s="6">
        <f t="shared" ref="Y10:Y28" si="5">X10/14</f>
        <v>1.2857142857142858</v>
      </c>
      <c r="Z10" s="8" t="str">
        <f>IF(R10="","",VLOOKUP(Y10,$J$95:$K$97,2,TRUE))</f>
        <v>І ур</v>
      </c>
    </row>
    <row r="11" spans="1:27" ht="15.75" x14ac:dyDescent="0.25">
      <c r="B11" s="1">
        <v>3</v>
      </c>
      <c r="C11" s="37" t="s">
        <v>73</v>
      </c>
      <c r="D11" s="1">
        <v>3</v>
      </c>
      <c r="E11" s="1">
        <v>2</v>
      </c>
      <c r="F11" s="1">
        <v>3</v>
      </c>
      <c r="G11" s="1">
        <v>3</v>
      </c>
      <c r="H11" s="1">
        <v>2</v>
      </c>
      <c r="I11" s="1">
        <v>3</v>
      </c>
      <c r="J11" s="3">
        <f t="shared" si="0"/>
        <v>16</v>
      </c>
      <c r="K11" s="5">
        <f t="shared" si="1"/>
        <v>2.6666666666666665</v>
      </c>
      <c r="L11" s="8" t="str">
        <f>IF(D11="","",VLOOKUP(K11,$J$95:$K$97,2,TRUE))</f>
        <v>ІІІ ур</v>
      </c>
      <c r="M11" s="1">
        <v>3</v>
      </c>
      <c r="N11" s="1">
        <v>2</v>
      </c>
      <c r="O11" s="1">
        <v>3</v>
      </c>
      <c r="P11" s="1">
        <v>3</v>
      </c>
      <c r="Q11" s="1">
        <v>3</v>
      </c>
      <c r="R11" s="1">
        <v>2</v>
      </c>
      <c r="S11" s="1">
        <v>3</v>
      </c>
      <c r="T11" s="1">
        <v>3</v>
      </c>
      <c r="U11" s="3">
        <f t="shared" si="2"/>
        <v>22</v>
      </c>
      <c r="V11" s="5">
        <f t="shared" si="3"/>
        <v>2.75</v>
      </c>
      <c r="W11" s="8" t="str">
        <f>IF(O11="","",VLOOKUP(V11,$J$95:$K$97,2,TRUE))</f>
        <v>ІІІ ур</v>
      </c>
      <c r="X11" s="4">
        <f t="shared" si="4"/>
        <v>38</v>
      </c>
      <c r="Y11" s="6">
        <f t="shared" si="5"/>
        <v>2.7142857142857144</v>
      </c>
      <c r="Z11" s="8" t="str">
        <f>IF(R11="","",VLOOKUP(Y11,$J$95:$K$97,2,TRUE))</f>
        <v>ІІІ ур</v>
      </c>
    </row>
    <row r="12" spans="1:27" ht="31.5" x14ac:dyDescent="0.25">
      <c r="B12" s="1">
        <v>4</v>
      </c>
      <c r="C12" s="38" t="s">
        <v>74</v>
      </c>
      <c r="D12" s="1">
        <v>1</v>
      </c>
      <c r="E12" s="1">
        <v>2</v>
      </c>
      <c r="F12" s="1">
        <v>1</v>
      </c>
      <c r="G12" s="1">
        <v>2</v>
      </c>
      <c r="H12" s="1">
        <v>1</v>
      </c>
      <c r="I12" s="1">
        <v>2</v>
      </c>
      <c r="J12" s="3">
        <f t="shared" si="0"/>
        <v>9</v>
      </c>
      <c r="K12" s="5">
        <f t="shared" si="1"/>
        <v>1.5</v>
      </c>
      <c r="L12" s="8" t="str">
        <f>IF(D12="","",VLOOKUP(K12,$J$95:$K$97,2,TRUE))</f>
        <v>І ур</v>
      </c>
      <c r="M12" s="1">
        <v>2</v>
      </c>
      <c r="N12" s="1">
        <v>2</v>
      </c>
      <c r="O12" s="1">
        <v>1</v>
      </c>
      <c r="P12" s="1">
        <v>2</v>
      </c>
      <c r="Q12" s="1">
        <v>1</v>
      </c>
      <c r="R12" s="1">
        <v>1</v>
      </c>
      <c r="S12" s="1">
        <v>2</v>
      </c>
      <c r="T12" s="1">
        <v>1</v>
      </c>
      <c r="U12" s="3">
        <f t="shared" si="2"/>
        <v>12</v>
      </c>
      <c r="V12" s="5">
        <f t="shared" si="3"/>
        <v>1.5</v>
      </c>
      <c r="W12" s="8" t="str">
        <f>IF(O12="","",VLOOKUP(V12,$J$95:$K$97,2,TRUE))</f>
        <v>І ур</v>
      </c>
      <c r="X12" s="4">
        <f t="shared" si="4"/>
        <v>21</v>
      </c>
      <c r="Y12" s="6">
        <f t="shared" si="5"/>
        <v>1.5</v>
      </c>
      <c r="Z12" s="8" t="str">
        <f>IF(R12="","",VLOOKUP(Y12,$J$95:$K$97,2,TRUE))</f>
        <v>І ур</v>
      </c>
    </row>
    <row r="13" spans="1:27" ht="15.75" x14ac:dyDescent="0.25">
      <c r="B13" s="1">
        <v>5</v>
      </c>
      <c r="C13" s="38" t="s">
        <v>75</v>
      </c>
      <c r="D13" s="1">
        <v>1</v>
      </c>
      <c r="E13" s="1">
        <v>2</v>
      </c>
      <c r="F13" s="1">
        <v>1</v>
      </c>
      <c r="G13" s="1">
        <v>1</v>
      </c>
      <c r="H13" s="1">
        <v>1</v>
      </c>
      <c r="I13" s="1">
        <v>1</v>
      </c>
      <c r="J13" s="3">
        <f t="shared" si="0"/>
        <v>7</v>
      </c>
      <c r="K13" s="5">
        <f t="shared" si="1"/>
        <v>1.1666666666666667</v>
      </c>
      <c r="L13" s="8" t="str">
        <f>IF(D13="","",VLOOKUP(K13,$J$95:$K$97,2,TRUE))</f>
        <v>І ур</v>
      </c>
      <c r="M13" s="1">
        <v>1</v>
      </c>
      <c r="N13" s="1">
        <v>2</v>
      </c>
      <c r="O13" s="1">
        <v>1</v>
      </c>
      <c r="P13" s="1">
        <v>2</v>
      </c>
      <c r="Q13" s="1">
        <v>1</v>
      </c>
      <c r="R13" s="1">
        <v>1</v>
      </c>
      <c r="S13" s="1">
        <v>1</v>
      </c>
      <c r="T13" s="1">
        <v>2</v>
      </c>
      <c r="U13" s="3">
        <f t="shared" si="2"/>
        <v>11</v>
      </c>
      <c r="V13" s="5">
        <f t="shared" si="3"/>
        <v>1.375</v>
      </c>
      <c r="W13" s="8" t="str">
        <f>IF(O13="","",VLOOKUP(V13,$J$95:$K$97,2,TRUE))</f>
        <v>І ур</v>
      </c>
      <c r="X13" s="4">
        <f t="shared" si="4"/>
        <v>18</v>
      </c>
      <c r="Y13" s="6">
        <f t="shared" si="5"/>
        <v>1.2857142857142858</v>
      </c>
      <c r="Z13" s="8" t="str">
        <f>IF(R13="","",VLOOKUP(Y13,$J$95:$K$97,2,TRUE))</f>
        <v>І ур</v>
      </c>
    </row>
    <row r="14" spans="1:27" ht="15.75" x14ac:dyDescent="0.25">
      <c r="B14" s="1">
        <v>6</v>
      </c>
      <c r="C14" s="37" t="s">
        <v>76</v>
      </c>
      <c r="D14" s="1">
        <v>3</v>
      </c>
      <c r="E14" s="1">
        <v>2</v>
      </c>
      <c r="F14" s="1">
        <v>3</v>
      </c>
      <c r="G14" s="1">
        <v>3</v>
      </c>
      <c r="H14" s="1">
        <v>2</v>
      </c>
      <c r="I14" s="1">
        <v>3</v>
      </c>
      <c r="J14" s="3">
        <f t="shared" si="0"/>
        <v>16</v>
      </c>
      <c r="K14" s="5">
        <f t="shared" si="1"/>
        <v>2.6666666666666665</v>
      </c>
      <c r="L14" s="8" t="str">
        <f>IF(D14="","",VLOOKUP(K14,$J$95:$K$97,2,TRUE))</f>
        <v>ІІІ ур</v>
      </c>
      <c r="M14" s="1">
        <v>3</v>
      </c>
      <c r="N14" s="1">
        <v>2</v>
      </c>
      <c r="O14" s="1">
        <v>3</v>
      </c>
      <c r="P14" s="1">
        <v>3</v>
      </c>
      <c r="Q14" s="1">
        <v>2</v>
      </c>
      <c r="R14" s="1">
        <v>3</v>
      </c>
      <c r="S14" s="1">
        <v>3</v>
      </c>
      <c r="T14" s="1">
        <v>3</v>
      </c>
      <c r="U14" s="3">
        <f t="shared" si="2"/>
        <v>22</v>
      </c>
      <c r="V14" s="5">
        <f t="shared" si="3"/>
        <v>2.75</v>
      </c>
      <c r="W14" s="8" t="str">
        <f>IF(O14="","",VLOOKUP(V14,$J$95:$K$97,2,TRUE))</f>
        <v>ІІІ ур</v>
      </c>
      <c r="X14" s="4">
        <f t="shared" si="4"/>
        <v>38</v>
      </c>
      <c r="Y14" s="6">
        <f t="shared" si="5"/>
        <v>2.7142857142857144</v>
      </c>
      <c r="Z14" s="8" t="str">
        <f>IF(R14="","",VLOOKUP(Y14,$J$95:$K$97,2,TRUE))</f>
        <v>ІІІ ур</v>
      </c>
    </row>
    <row r="15" spans="1:27" ht="15.75" x14ac:dyDescent="0.25">
      <c r="B15" s="1">
        <v>7</v>
      </c>
      <c r="C15" s="38" t="s">
        <v>77</v>
      </c>
      <c r="D15" s="1">
        <v>1</v>
      </c>
      <c r="E15" s="1">
        <v>2</v>
      </c>
      <c r="F15" s="1">
        <v>1</v>
      </c>
      <c r="G15" s="1">
        <v>1</v>
      </c>
      <c r="H15" s="1">
        <v>1</v>
      </c>
      <c r="I15" s="1">
        <v>1</v>
      </c>
      <c r="J15" s="3">
        <f t="shared" si="0"/>
        <v>7</v>
      </c>
      <c r="K15" s="5">
        <f t="shared" si="1"/>
        <v>1.1666666666666667</v>
      </c>
      <c r="L15" s="8" t="str">
        <f>IF(D15="","",VLOOKUP(K15,$J$95:$K$97,2,TRUE))</f>
        <v>І ур</v>
      </c>
      <c r="M15" s="1">
        <v>1</v>
      </c>
      <c r="N15" s="1">
        <v>2</v>
      </c>
      <c r="O15" s="1">
        <v>1</v>
      </c>
      <c r="P15" s="1">
        <v>2</v>
      </c>
      <c r="Q15" s="1">
        <v>1</v>
      </c>
      <c r="R15" s="1">
        <v>2</v>
      </c>
      <c r="S15" s="1">
        <v>1</v>
      </c>
      <c r="T15" s="1">
        <v>1</v>
      </c>
      <c r="U15" s="3">
        <f t="shared" si="2"/>
        <v>11</v>
      </c>
      <c r="V15" s="5">
        <f t="shared" si="3"/>
        <v>1.375</v>
      </c>
      <c r="W15" s="8" t="str">
        <f>IF(O15="","",VLOOKUP(V15,$J$95:$K$97,2,TRUE))</f>
        <v>І ур</v>
      </c>
      <c r="X15" s="4">
        <f t="shared" si="4"/>
        <v>18</v>
      </c>
      <c r="Y15" s="6">
        <f t="shared" si="5"/>
        <v>1.2857142857142858</v>
      </c>
      <c r="Z15" s="8" t="str">
        <f>IF(R15="","",VLOOKUP(Y15,$J$95:$K$97,2,TRUE))</f>
        <v>І ур</v>
      </c>
    </row>
    <row r="16" spans="1:27" ht="15.75" x14ac:dyDescent="0.25">
      <c r="B16" s="1">
        <v>8</v>
      </c>
      <c r="C16" s="37" t="s">
        <v>78</v>
      </c>
      <c r="D16" s="1">
        <v>3</v>
      </c>
      <c r="E16" s="1">
        <v>2</v>
      </c>
      <c r="F16" s="1">
        <v>3</v>
      </c>
      <c r="G16" s="1">
        <v>3</v>
      </c>
      <c r="H16" s="1">
        <v>3</v>
      </c>
      <c r="I16" s="1">
        <v>3</v>
      </c>
      <c r="J16" s="3">
        <f t="shared" si="0"/>
        <v>17</v>
      </c>
      <c r="K16" s="5">
        <f t="shared" si="1"/>
        <v>2.8333333333333335</v>
      </c>
      <c r="L16" s="8" t="str">
        <f>IF(D16="","",VLOOKUP(K16,$J$95:$K$97,2,TRUE))</f>
        <v>ІІІ ур</v>
      </c>
      <c r="M16" s="1">
        <v>3</v>
      </c>
      <c r="N16" s="1">
        <v>2</v>
      </c>
      <c r="O16" s="1">
        <v>2</v>
      </c>
      <c r="P16" s="1">
        <v>3</v>
      </c>
      <c r="Q16" s="1">
        <v>2</v>
      </c>
      <c r="R16" s="1">
        <v>3</v>
      </c>
      <c r="S16" s="1">
        <v>3</v>
      </c>
      <c r="T16" s="1">
        <v>3</v>
      </c>
      <c r="U16" s="3">
        <f t="shared" si="2"/>
        <v>21</v>
      </c>
      <c r="V16" s="5">
        <f t="shared" si="3"/>
        <v>2.625</v>
      </c>
      <c r="W16" s="8" t="str">
        <f>IF(O16="","",VLOOKUP(V16,$J$95:$K$97,2,TRUE))</f>
        <v>ІІІ ур</v>
      </c>
      <c r="X16" s="4">
        <f t="shared" si="4"/>
        <v>38</v>
      </c>
      <c r="Y16" s="6">
        <f t="shared" si="5"/>
        <v>2.7142857142857144</v>
      </c>
      <c r="Z16" s="8" t="str">
        <f>IF(R16="","",VLOOKUP(Y16,$J$95:$K$97,2,TRUE))</f>
        <v>ІІІ ур</v>
      </c>
    </row>
    <row r="17" spans="2:26" ht="15.75" x14ac:dyDescent="0.25">
      <c r="B17" s="1">
        <v>9</v>
      </c>
      <c r="C17" s="37" t="s">
        <v>79</v>
      </c>
      <c r="D17" s="1">
        <v>2</v>
      </c>
      <c r="E17" s="1">
        <v>3</v>
      </c>
      <c r="F17" s="1">
        <v>3</v>
      </c>
      <c r="G17" s="1">
        <v>3</v>
      </c>
      <c r="H17" s="1">
        <v>2</v>
      </c>
      <c r="I17" s="1">
        <v>3</v>
      </c>
      <c r="J17" s="3">
        <f t="shared" si="0"/>
        <v>16</v>
      </c>
      <c r="K17" s="5">
        <f t="shared" si="1"/>
        <v>2.6666666666666665</v>
      </c>
      <c r="L17" s="8" t="str">
        <f>IF(D17="","",VLOOKUP(K17,$J$95:$K$97,2,TRUE))</f>
        <v>ІІІ ур</v>
      </c>
      <c r="M17" s="1">
        <v>2</v>
      </c>
      <c r="N17" s="1">
        <v>3</v>
      </c>
      <c r="O17" s="1">
        <v>3</v>
      </c>
      <c r="P17" s="1">
        <v>3</v>
      </c>
      <c r="Q17" s="1">
        <v>2</v>
      </c>
      <c r="R17" s="1">
        <v>2</v>
      </c>
      <c r="S17" s="1">
        <v>3</v>
      </c>
      <c r="T17" s="1">
        <v>3</v>
      </c>
      <c r="U17" s="3">
        <f t="shared" si="2"/>
        <v>21</v>
      </c>
      <c r="V17" s="5">
        <f t="shared" si="3"/>
        <v>2.625</v>
      </c>
      <c r="W17" s="8" t="str">
        <f>IF(O17="","",VLOOKUP(V17,$J$95:$K$97,2,TRUE))</f>
        <v>ІІІ ур</v>
      </c>
      <c r="X17" s="4">
        <f t="shared" si="4"/>
        <v>37</v>
      </c>
      <c r="Y17" s="6">
        <f t="shared" si="5"/>
        <v>2.6428571428571428</v>
      </c>
      <c r="Z17" s="8" t="str">
        <f>IF(R17="","",VLOOKUP(Y17,$J$95:$K$97,2,TRUE))</f>
        <v>ІІІ ур</v>
      </c>
    </row>
    <row r="18" spans="2:26" ht="15.75" x14ac:dyDescent="0.25">
      <c r="B18" s="1">
        <v>10</v>
      </c>
      <c r="C18" s="37" t="s">
        <v>80</v>
      </c>
      <c r="D18" s="1">
        <v>1</v>
      </c>
      <c r="E18" s="1">
        <v>2</v>
      </c>
      <c r="F18" s="1">
        <v>1</v>
      </c>
      <c r="G18" s="1">
        <v>2</v>
      </c>
      <c r="H18" s="1">
        <v>1</v>
      </c>
      <c r="I18" s="1">
        <v>1</v>
      </c>
      <c r="J18" s="3">
        <f t="shared" si="0"/>
        <v>8</v>
      </c>
      <c r="K18" s="5">
        <f t="shared" si="1"/>
        <v>1.3333333333333333</v>
      </c>
      <c r="L18" s="8" t="str">
        <f>IF(D18="","",VLOOKUP(K18,$J$95:$K$97,2,TRUE))</f>
        <v>І ур</v>
      </c>
      <c r="M18" s="1">
        <v>1</v>
      </c>
      <c r="N18" s="1">
        <v>2</v>
      </c>
      <c r="O18" s="1">
        <v>1</v>
      </c>
      <c r="P18" s="1">
        <v>2</v>
      </c>
      <c r="Q18" s="1">
        <v>2</v>
      </c>
      <c r="R18" s="1">
        <v>1</v>
      </c>
      <c r="S18" s="1">
        <v>2</v>
      </c>
      <c r="T18" s="1">
        <v>1</v>
      </c>
      <c r="U18" s="3">
        <f t="shared" si="2"/>
        <v>12</v>
      </c>
      <c r="V18" s="5">
        <f t="shared" si="3"/>
        <v>1.5</v>
      </c>
      <c r="W18" s="8" t="str">
        <f>IF(O18="","",VLOOKUP(V18,$J$95:$K$97,2,TRUE))</f>
        <v>І ур</v>
      </c>
      <c r="X18" s="4">
        <f t="shared" si="4"/>
        <v>20</v>
      </c>
      <c r="Y18" s="6">
        <f t="shared" si="5"/>
        <v>1.4285714285714286</v>
      </c>
      <c r="Z18" s="8" t="str">
        <f>IF(R18="","",VLOOKUP(Y18,$J$95:$K$97,2,TRUE))</f>
        <v>І ур</v>
      </c>
    </row>
    <row r="19" spans="2:26" ht="31.5" x14ac:dyDescent="0.25">
      <c r="B19" s="1">
        <v>11</v>
      </c>
      <c r="C19" s="37" t="s">
        <v>81</v>
      </c>
      <c r="D19" s="1">
        <v>3</v>
      </c>
      <c r="E19" s="1">
        <v>2</v>
      </c>
      <c r="F19" s="1">
        <v>3</v>
      </c>
      <c r="G19" s="1">
        <v>3</v>
      </c>
      <c r="H19" s="1">
        <v>3</v>
      </c>
      <c r="I19" s="1">
        <v>2</v>
      </c>
      <c r="J19" s="3">
        <f t="shared" si="0"/>
        <v>16</v>
      </c>
      <c r="K19" s="5">
        <f t="shared" si="1"/>
        <v>2.6666666666666665</v>
      </c>
      <c r="L19" s="8" t="str">
        <f>IF(D19="","",VLOOKUP(K19,$J$95:$K$97,2,TRUE))</f>
        <v>ІІІ ур</v>
      </c>
      <c r="M19" s="1">
        <v>2</v>
      </c>
      <c r="N19" s="1">
        <v>3</v>
      </c>
      <c r="O19" s="1">
        <v>2</v>
      </c>
      <c r="P19" s="1">
        <v>3</v>
      </c>
      <c r="Q19" s="1">
        <v>3</v>
      </c>
      <c r="R19" s="1">
        <v>3</v>
      </c>
      <c r="S19" s="1">
        <v>2</v>
      </c>
      <c r="T19" s="1">
        <v>3</v>
      </c>
      <c r="U19" s="3">
        <f t="shared" si="2"/>
        <v>21</v>
      </c>
      <c r="V19" s="5">
        <f t="shared" si="3"/>
        <v>2.625</v>
      </c>
      <c r="W19" s="8" t="str">
        <f>IF(O19="","",VLOOKUP(V19,$J$95:$K$97,2,TRUE))</f>
        <v>ІІІ ур</v>
      </c>
      <c r="X19" s="4">
        <f t="shared" si="4"/>
        <v>37</v>
      </c>
      <c r="Y19" s="6">
        <f t="shared" si="5"/>
        <v>2.6428571428571428</v>
      </c>
      <c r="Z19" s="8" t="str">
        <f>IF(R19="","",VLOOKUP(Y19,$J$95:$K$97,2,TRUE))</f>
        <v>ІІІ ур</v>
      </c>
    </row>
    <row r="20" spans="2:26" ht="15.75" x14ac:dyDescent="0.25">
      <c r="B20" s="1">
        <v>12</v>
      </c>
      <c r="C20" s="37" t="s">
        <v>82</v>
      </c>
      <c r="D20" s="1">
        <v>1</v>
      </c>
      <c r="E20" s="1">
        <v>2</v>
      </c>
      <c r="F20" s="1">
        <v>1</v>
      </c>
      <c r="G20" s="1">
        <v>2</v>
      </c>
      <c r="H20" s="1">
        <v>2</v>
      </c>
      <c r="I20" s="1">
        <v>1</v>
      </c>
      <c r="J20" s="3">
        <v>9</v>
      </c>
      <c r="K20" s="5">
        <f t="shared" si="1"/>
        <v>1.5</v>
      </c>
      <c r="L20" s="8" t="str">
        <f>IF(D20="","",VLOOKUP(K20,$J$95:$K$97,2,TRUE))</f>
        <v>І ур</v>
      </c>
      <c r="M20" s="1">
        <v>1</v>
      </c>
      <c r="N20" s="1">
        <v>2</v>
      </c>
      <c r="O20" s="1">
        <v>2</v>
      </c>
      <c r="P20" s="1">
        <v>1</v>
      </c>
      <c r="Q20" s="1">
        <v>1</v>
      </c>
      <c r="R20" s="1">
        <v>2</v>
      </c>
      <c r="S20" s="1">
        <v>1</v>
      </c>
      <c r="T20" s="1">
        <v>1</v>
      </c>
      <c r="U20" s="3">
        <f t="shared" si="2"/>
        <v>11</v>
      </c>
      <c r="V20" s="5">
        <f t="shared" si="3"/>
        <v>1.375</v>
      </c>
      <c r="W20" s="8" t="str">
        <f>IF(O20="","",VLOOKUP(V20,$J$95:$K$97,2,TRUE))</f>
        <v>І ур</v>
      </c>
      <c r="X20" s="4">
        <f t="shared" si="4"/>
        <v>20</v>
      </c>
      <c r="Y20" s="6">
        <f t="shared" si="5"/>
        <v>1.4285714285714286</v>
      </c>
      <c r="Z20" s="8" t="str">
        <f>IF(R20="","",VLOOKUP(Y20,$J$95:$K$97,2,TRUE))</f>
        <v>І ур</v>
      </c>
    </row>
    <row r="21" spans="2:26" ht="15.75" x14ac:dyDescent="0.25">
      <c r="B21" s="1">
        <v>13</v>
      </c>
      <c r="C21" s="37" t="s">
        <v>83</v>
      </c>
      <c r="D21" s="1">
        <v>3</v>
      </c>
      <c r="E21" s="1">
        <v>2</v>
      </c>
      <c r="F21" s="1">
        <v>3</v>
      </c>
      <c r="G21" s="1">
        <v>3</v>
      </c>
      <c r="H21" s="1">
        <v>3</v>
      </c>
      <c r="I21" s="1">
        <v>2</v>
      </c>
      <c r="J21" s="3">
        <f t="shared" si="0"/>
        <v>16</v>
      </c>
      <c r="K21" s="5">
        <f t="shared" si="1"/>
        <v>2.6666666666666665</v>
      </c>
      <c r="L21" s="8" t="str">
        <f>IF(D21="","",VLOOKUP(K21,$J$95:$K$97,2,TRUE))</f>
        <v>ІІІ ур</v>
      </c>
      <c r="M21" s="1">
        <v>2</v>
      </c>
      <c r="N21" s="1">
        <v>3</v>
      </c>
      <c r="O21" s="1">
        <v>2</v>
      </c>
      <c r="P21" s="1">
        <v>3</v>
      </c>
      <c r="Q21" s="1">
        <v>3</v>
      </c>
      <c r="R21" s="1">
        <v>3</v>
      </c>
      <c r="S21" s="1">
        <v>2</v>
      </c>
      <c r="T21" s="1">
        <v>3</v>
      </c>
      <c r="U21" s="3">
        <f t="shared" si="2"/>
        <v>21</v>
      </c>
      <c r="V21" s="5">
        <f t="shared" si="3"/>
        <v>2.625</v>
      </c>
      <c r="W21" s="8" t="str">
        <f>IF(O21="","",VLOOKUP(V21,$J$95:$K$97,2,TRUE))</f>
        <v>ІІІ ур</v>
      </c>
      <c r="X21" s="4">
        <f t="shared" si="4"/>
        <v>37</v>
      </c>
      <c r="Y21" s="6">
        <f t="shared" si="5"/>
        <v>2.6428571428571428</v>
      </c>
      <c r="Z21" s="8" t="str">
        <f>IF(R21="","",VLOOKUP(Y21,$J$95:$K$97,2,TRUE))</f>
        <v>ІІІ ур</v>
      </c>
    </row>
    <row r="22" spans="2:26" ht="31.5" x14ac:dyDescent="0.25">
      <c r="B22" s="1">
        <v>14</v>
      </c>
      <c r="C22" s="37" t="s">
        <v>84</v>
      </c>
      <c r="D22" s="1">
        <v>1</v>
      </c>
      <c r="E22" s="1">
        <v>2</v>
      </c>
      <c r="F22" s="1">
        <v>1</v>
      </c>
      <c r="G22" s="1">
        <v>1</v>
      </c>
      <c r="H22" s="1">
        <v>2</v>
      </c>
      <c r="I22" s="1">
        <v>1</v>
      </c>
      <c r="J22" s="3">
        <f t="shared" si="0"/>
        <v>8</v>
      </c>
      <c r="K22" s="5">
        <f t="shared" si="1"/>
        <v>1.3333333333333333</v>
      </c>
      <c r="L22" s="8" t="str">
        <f>IF(D22="","",VLOOKUP(K22,$J$95:$K$97,2,TRUE))</f>
        <v>І ур</v>
      </c>
      <c r="M22" s="1">
        <v>1</v>
      </c>
      <c r="N22" s="1">
        <v>2</v>
      </c>
      <c r="O22" s="1">
        <v>1</v>
      </c>
      <c r="P22" s="1">
        <v>2</v>
      </c>
      <c r="Q22" s="1">
        <v>1</v>
      </c>
      <c r="R22" s="1">
        <v>2</v>
      </c>
      <c r="S22" s="1">
        <v>1</v>
      </c>
      <c r="T22" s="1">
        <v>1</v>
      </c>
      <c r="U22" s="3">
        <f t="shared" si="2"/>
        <v>11</v>
      </c>
      <c r="V22" s="5">
        <f t="shared" si="3"/>
        <v>1.375</v>
      </c>
      <c r="W22" s="8" t="str">
        <f>IF(O22="","",VLOOKUP(V22,$J$95:$K$97,2,TRUE))</f>
        <v>І ур</v>
      </c>
      <c r="X22" s="4">
        <f t="shared" si="4"/>
        <v>19</v>
      </c>
      <c r="Y22" s="6">
        <f t="shared" si="5"/>
        <v>1.3571428571428572</v>
      </c>
      <c r="Z22" s="8" t="str">
        <f>IF(R22="","",VLOOKUP(Y22,$J$95:$K$97,2,TRUE))</f>
        <v>І ур</v>
      </c>
    </row>
    <row r="23" spans="2:26" ht="15.75" x14ac:dyDescent="0.25">
      <c r="B23" s="1">
        <v>15</v>
      </c>
      <c r="C23" s="37" t="s">
        <v>85</v>
      </c>
      <c r="D23" s="1">
        <v>2</v>
      </c>
      <c r="E23" s="1">
        <v>3</v>
      </c>
      <c r="F23" s="1">
        <v>2</v>
      </c>
      <c r="G23" s="1">
        <v>2</v>
      </c>
      <c r="H23" s="1">
        <v>2</v>
      </c>
      <c r="I23" s="1">
        <v>3</v>
      </c>
      <c r="J23" s="3">
        <f t="shared" si="0"/>
        <v>14</v>
      </c>
      <c r="K23" s="5">
        <f t="shared" si="1"/>
        <v>2.3333333333333335</v>
      </c>
      <c r="L23" s="8" t="str">
        <f>IF(D23="","",VLOOKUP(K23,$J$95:$K$97,2,TRUE))</f>
        <v>ІІ ур</v>
      </c>
      <c r="M23" s="1">
        <v>2</v>
      </c>
      <c r="N23" s="1">
        <v>3</v>
      </c>
      <c r="O23" s="1">
        <v>3</v>
      </c>
      <c r="P23" s="1">
        <v>3</v>
      </c>
      <c r="Q23" s="1">
        <v>2</v>
      </c>
      <c r="R23" s="1">
        <v>2</v>
      </c>
      <c r="S23" s="1">
        <v>2</v>
      </c>
      <c r="T23" s="1">
        <v>3</v>
      </c>
      <c r="U23" s="3">
        <f t="shared" si="2"/>
        <v>20</v>
      </c>
      <c r="V23" s="5">
        <f t="shared" si="3"/>
        <v>2.5</v>
      </c>
      <c r="W23" s="8" t="str">
        <f>IF(O23="","",VLOOKUP(V23,$J$95:$K$97,2,TRUE))</f>
        <v>ІІ ур</v>
      </c>
      <c r="X23" s="4">
        <f t="shared" si="4"/>
        <v>34</v>
      </c>
      <c r="Y23" s="6">
        <f t="shared" si="5"/>
        <v>2.4285714285714284</v>
      </c>
      <c r="Z23" s="8" t="str">
        <f>IF(R23="","",VLOOKUP(Y23,$J$95:$K$97,2,TRUE))</f>
        <v>ІІ ур</v>
      </c>
    </row>
    <row r="24" spans="2:26" ht="15.75" x14ac:dyDescent="0.25">
      <c r="B24" s="1">
        <v>16</v>
      </c>
      <c r="C24" s="37" t="s">
        <v>86</v>
      </c>
      <c r="D24" s="1">
        <v>2</v>
      </c>
      <c r="E24" s="1">
        <v>3</v>
      </c>
      <c r="F24" s="1">
        <v>2</v>
      </c>
      <c r="G24" s="1">
        <v>2</v>
      </c>
      <c r="H24" s="1">
        <v>2</v>
      </c>
      <c r="I24" s="1">
        <v>3</v>
      </c>
      <c r="J24" s="3">
        <f t="shared" si="0"/>
        <v>14</v>
      </c>
      <c r="K24" s="5">
        <f t="shared" si="1"/>
        <v>2.3333333333333335</v>
      </c>
      <c r="L24" s="8" t="str">
        <f>IF(D24="","",VLOOKUP(K24,$J$95:$K$97,2,TRUE))</f>
        <v>ІІ ур</v>
      </c>
      <c r="M24" s="1">
        <v>3</v>
      </c>
      <c r="N24" s="1">
        <v>2</v>
      </c>
      <c r="O24" s="1">
        <v>3</v>
      </c>
      <c r="P24" s="1">
        <v>3</v>
      </c>
      <c r="Q24" s="1">
        <v>2</v>
      </c>
      <c r="R24" s="1">
        <v>2</v>
      </c>
      <c r="S24" s="1">
        <v>2</v>
      </c>
      <c r="T24" s="1">
        <v>2</v>
      </c>
      <c r="U24" s="3">
        <f t="shared" si="2"/>
        <v>19</v>
      </c>
      <c r="V24" s="5">
        <f t="shared" si="3"/>
        <v>2.375</v>
      </c>
      <c r="W24" s="8" t="str">
        <f>IF(O24="","",VLOOKUP(V24,$J$95:$K$97,2,TRUE))</f>
        <v>ІІ ур</v>
      </c>
      <c r="X24" s="4">
        <f t="shared" si="4"/>
        <v>33</v>
      </c>
      <c r="Y24" s="6">
        <f t="shared" si="5"/>
        <v>2.3571428571428572</v>
      </c>
      <c r="Z24" s="8" t="str">
        <f>IF(R24="","",VLOOKUP(Y24,$J$95:$K$97,2,TRUE))</f>
        <v>ІІ ур</v>
      </c>
    </row>
    <row r="25" spans="2:26" ht="31.5" x14ac:dyDescent="0.25">
      <c r="B25" s="1">
        <v>17</v>
      </c>
      <c r="C25" s="37" t="s">
        <v>87</v>
      </c>
      <c r="D25" s="1">
        <v>2</v>
      </c>
      <c r="E25" s="1">
        <v>3</v>
      </c>
      <c r="F25" s="1">
        <v>2</v>
      </c>
      <c r="G25" s="1">
        <v>2</v>
      </c>
      <c r="H25" s="1">
        <v>3</v>
      </c>
      <c r="I25" s="1">
        <v>2</v>
      </c>
      <c r="J25" s="3">
        <f t="shared" si="0"/>
        <v>14</v>
      </c>
      <c r="K25" s="5">
        <f t="shared" si="1"/>
        <v>2.3333333333333335</v>
      </c>
      <c r="L25" s="8" t="str">
        <f>IF(D25="","",VLOOKUP(K25,$J$95:$K$97,2,TRUE))</f>
        <v>ІІ ур</v>
      </c>
      <c r="M25" s="1">
        <v>2</v>
      </c>
      <c r="N25" s="1">
        <v>3</v>
      </c>
      <c r="O25" s="1">
        <v>2</v>
      </c>
      <c r="P25" s="1">
        <v>2</v>
      </c>
      <c r="Q25" s="1">
        <v>3</v>
      </c>
      <c r="R25" s="1">
        <v>2</v>
      </c>
      <c r="S25" s="1">
        <v>2</v>
      </c>
      <c r="T25" s="1">
        <v>3</v>
      </c>
      <c r="U25" s="3">
        <f t="shared" si="2"/>
        <v>19</v>
      </c>
      <c r="V25" s="5">
        <f t="shared" si="3"/>
        <v>2.375</v>
      </c>
      <c r="W25" s="8" t="str">
        <f>IF(O25="","",VLOOKUP(V25,$J$95:$K$97,2,TRUE))</f>
        <v>ІІ ур</v>
      </c>
      <c r="X25" s="4">
        <f t="shared" si="4"/>
        <v>33</v>
      </c>
      <c r="Y25" s="6">
        <f t="shared" si="5"/>
        <v>2.3571428571428572</v>
      </c>
      <c r="Z25" s="8" t="str">
        <f>IF(R25="","",VLOOKUP(Y25,$J$95:$K$97,2,TRUE))</f>
        <v>ІІ ур</v>
      </c>
    </row>
    <row r="26" spans="2:26" ht="15.75" x14ac:dyDescent="0.25">
      <c r="B26" s="1">
        <v>18</v>
      </c>
      <c r="C26" s="37" t="s">
        <v>88</v>
      </c>
      <c r="D26" s="1">
        <v>1</v>
      </c>
      <c r="E26" s="1">
        <v>2</v>
      </c>
      <c r="F26" s="1">
        <v>2</v>
      </c>
      <c r="G26" s="1">
        <v>1</v>
      </c>
      <c r="H26" s="1">
        <v>2</v>
      </c>
      <c r="I26" s="1">
        <v>1</v>
      </c>
      <c r="J26" s="3">
        <f t="shared" si="0"/>
        <v>9</v>
      </c>
      <c r="K26" s="5">
        <f t="shared" si="1"/>
        <v>1.5</v>
      </c>
      <c r="L26" s="8" t="str">
        <f>IF(D26="","",VLOOKUP(K26,$J$95:$K$97,2,TRUE))</f>
        <v>І ур</v>
      </c>
      <c r="M26" s="1">
        <v>1</v>
      </c>
      <c r="N26" s="1">
        <v>2</v>
      </c>
      <c r="O26" s="1">
        <v>2</v>
      </c>
      <c r="P26" s="1">
        <v>2</v>
      </c>
      <c r="Q26" s="1">
        <v>1</v>
      </c>
      <c r="R26" s="1">
        <v>1</v>
      </c>
      <c r="S26" s="1">
        <v>1</v>
      </c>
      <c r="T26" s="1">
        <v>2</v>
      </c>
      <c r="U26" s="3">
        <f t="shared" si="2"/>
        <v>12</v>
      </c>
      <c r="V26" s="5">
        <f t="shared" si="3"/>
        <v>1.5</v>
      </c>
      <c r="W26" s="8" t="str">
        <f>IF(O26="","",VLOOKUP(V26,$J$95:$K$97,2,TRUE))</f>
        <v>І ур</v>
      </c>
      <c r="X26" s="4">
        <f t="shared" si="4"/>
        <v>21</v>
      </c>
      <c r="Y26" s="6">
        <f t="shared" si="5"/>
        <v>1.5</v>
      </c>
      <c r="Z26" s="8" t="str">
        <f>IF(R26="","",VLOOKUP(Y26,$J$95:$K$97,2,TRUE))</f>
        <v>І ур</v>
      </c>
    </row>
    <row r="27" spans="2:26" ht="15.75" x14ac:dyDescent="0.25">
      <c r="B27" s="1">
        <v>19</v>
      </c>
      <c r="C27" s="38" t="s">
        <v>89</v>
      </c>
      <c r="D27" s="1">
        <v>3</v>
      </c>
      <c r="E27" s="1">
        <v>2</v>
      </c>
      <c r="F27" s="1">
        <v>3</v>
      </c>
      <c r="G27" s="1">
        <v>3</v>
      </c>
      <c r="H27" s="1">
        <v>2</v>
      </c>
      <c r="I27" s="1">
        <v>3</v>
      </c>
      <c r="J27" s="3">
        <f t="shared" si="0"/>
        <v>16</v>
      </c>
      <c r="K27" s="5">
        <f t="shared" si="1"/>
        <v>2.6666666666666665</v>
      </c>
      <c r="L27" s="8" t="str">
        <f>IF(D27="","",VLOOKUP(K27,$J$95:$K$97,2,TRUE))</f>
        <v>ІІІ ур</v>
      </c>
      <c r="M27" s="1">
        <v>3</v>
      </c>
      <c r="N27" s="1">
        <v>2</v>
      </c>
      <c r="O27" s="1">
        <v>3</v>
      </c>
      <c r="P27" s="1">
        <v>3</v>
      </c>
      <c r="Q27" s="1">
        <v>3</v>
      </c>
      <c r="R27" s="1">
        <v>2</v>
      </c>
      <c r="S27" s="1">
        <v>3</v>
      </c>
      <c r="T27" s="1">
        <v>2</v>
      </c>
      <c r="U27" s="3">
        <f t="shared" si="2"/>
        <v>21</v>
      </c>
      <c r="V27" s="5">
        <f t="shared" si="3"/>
        <v>2.625</v>
      </c>
      <c r="W27" s="8" t="str">
        <f>IF(O27="","",VLOOKUP(V27,$J$95:$K$97,2,TRUE))</f>
        <v>ІІІ ур</v>
      </c>
      <c r="X27" s="4">
        <f t="shared" si="4"/>
        <v>37</v>
      </c>
      <c r="Y27" s="6">
        <f t="shared" si="5"/>
        <v>2.6428571428571428</v>
      </c>
      <c r="Z27" s="8" t="str">
        <f>IF(R27="","",VLOOKUP(Y27,$J$95:$K$97,2,TRUE))</f>
        <v>ІІІ ур</v>
      </c>
    </row>
    <row r="28" spans="2:26" ht="31.5" x14ac:dyDescent="0.25">
      <c r="B28" s="1">
        <v>20</v>
      </c>
      <c r="C28" s="38" t="s">
        <v>90</v>
      </c>
      <c r="D28" s="1">
        <v>1</v>
      </c>
      <c r="E28" s="1">
        <v>2</v>
      </c>
      <c r="F28" s="1">
        <v>3</v>
      </c>
      <c r="G28" s="1">
        <v>2</v>
      </c>
      <c r="H28" s="1">
        <v>2</v>
      </c>
      <c r="I28" s="1">
        <v>2</v>
      </c>
      <c r="J28" s="3">
        <f t="shared" si="0"/>
        <v>12</v>
      </c>
      <c r="K28" s="5">
        <f t="shared" si="1"/>
        <v>2</v>
      </c>
      <c r="L28" s="8" t="str">
        <f>IF(D28="","",VLOOKUP(K28,$J$95:$K$97,2,TRUE))</f>
        <v>ІІ ур</v>
      </c>
      <c r="M28" s="1">
        <v>2</v>
      </c>
      <c r="N28" s="1">
        <v>3</v>
      </c>
      <c r="O28" s="1">
        <v>2</v>
      </c>
      <c r="P28" s="1">
        <v>3</v>
      </c>
      <c r="Q28" s="1">
        <v>2</v>
      </c>
      <c r="R28" s="1">
        <v>2</v>
      </c>
      <c r="S28" s="1">
        <v>3</v>
      </c>
      <c r="T28" s="1">
        <v>2</v>
      </c>
      <c r="U28" s="3">
        <f t="shared" si="2"/>
        <v>19</v>
      </c>
      <c r="V28" s="5">
        <f t="shared" si="3"/>
        <v>2.375</v>
      </c>
      <c r="W28" s="8" t="str">
        <f>IF(O28="","",VLOOKUP(V28,$J$95:$K$97,2,TRUE))</f>
        <v>ІІ ур</v>
      </c>
      <c r="X28" s="4">
        <f t="shared" si="4"/>
        <v>31</v>
      </c>
      <c r="Y28" s="6">
        <f t="shared" si="5"/>
        <v>2.2142857142857144</v>
      </c>
      <c r="Z28" s="8" t="str">
        <f>IF(R28="","",VLOOKUP(Y28,$J$95:$K$97,2,TRUE))</f>
        <v>ІІ ур</v>
      </c>
    </row>
    <row r="29" spans="2:26" x14ac:dyDescent="0.25">
      <c r="B29" s="15"/>
      <c r="C29" s="15"/>
      <c r="D29" s="18"/>
      <c r="E29" s="19"/>
      <c r="F29" s="19"/>
      <c r="G29" s="19"/>
      <c r="H29" s="19"/>
      <c r="I29" s="19"/>
      <c r="J29" s="20"/>
      <c r="K29" s="1" t="s">
        <v>22</v>
      </c>
      <c r="L29" s="7" t="s">
        <v>1</v>
      </c>
      <c r="M29" s="18"/>
      <c r="N29" s="19"/>
      <c r="O29" s="19"/>
      <c r="P29" s="19"/>
      <c r="Q29" s="19"/>
      <c r="R29" s="19"/>
      <c r="S29" s="19"/>
      <c r="T29" s="19"/>
      <c r="U29" s="10"/>
      <c r="V29" s="7" t="s">
        <v>22</v>
      </c>
      <c r="W29" s="7" t="s">
        <v>1</v>
      </c>
      <c r="X29" s="2"/>
      <c r="Y29" s="2"/>
      <c r="Z29" s="2"/>
    </row>
    <row r="30" spans="2:26" x14ac:dyDescent="0.25">
      <c r="B30" s="16"/>
      <c r="C30" s="16"/>
      <c r="D30" s="18" t="s">
        <v>14</v>
      </c>
      <c r="E30" s="19"/>
      <c r="F30" s="19"/>
      <c r="G30" s="19"/>
      <c r="H30" s="19"/>
      <c r="I30" s="19"/>
      <c r="J30" s="20"/>
      <c r="K30" s="12">
        <f>COUNTA(C9:C28)</f>
        <v>20</v>
      </c>
      <c r="L30" s="12">
        <v>100</v>
      </c>
      <c r="M30" s="18" t="s">
        <v>14</v>
      </c>
      <c r="N30" s="19"/>
      <c r="O30" s="19"/>
      <c r="P30" s="19"/>
      <c r="Q30" s="19"/>
      <c r="R30" s="19"/>
      <c r="S30" s="19"/>
      <c r="T30" s="19"/>
      <c r="U30" s="10"/>
      <c r="V30" s="12">
        <f>COUNTA(C9:C28)</f>
        <v>20</v>
      </c>
      <c r="W30" s="12">
        <v>100</v>
      </c>
      <c r="X30" s="2"/>
      <c r="Y30" s="2"/>
      <c r="Z30" s="2"/>
    </row>
    <row r="31" spans="2:26" x14ac:dyDescent="0.25">
      <c r="B31" s="16"/>
      <c r="C31" s="16"/>
      <c r="D31" s="18" t="s">
        <v>16</v>
      </c>
      <c r="E31" s="19"/>
      <c r="F31" s="19"/>
      <c r="G31" s="19"/>
      <c r="H31" s="19"/>
      <c r="I31" s="19"/>
      <c r="J31" s="20"/>
      <c r="K31" s="40">
        <v>8</v>
      </c>
      <c r="L31" s="12">
        <f>(K31/K30)*100</f>
        <v>40</v>
      </c>
      <c r="M31" s="18" t="s">
        <v>16</v>
      </c>
      <c r="N31" s="19"/>
      <c r="O31" s="19"/>
      <c r="P31" s="19"/>
      <c r="Q31" s="19"/>
      <c r="R31" s="19"/>
      <c r="S31" s="19"/>
      <c r="T31" s="19"/>
      <c r="U31" s="10"/>
      <c r="V31" s="40">
        <f>COUNTIF(W9:W28,"І ур")</f>
        <v>8</v>
      </c>
      <c r="W31" s="12">
        <f>(V31/V30)*100</f>
        <v>40</v>
      </c>
      <c r="X31" s="2"/>
      <c r="Y31" s="2"/>
      <c r="Z31" s="2"/>
    </row>
    <row r="32" spans="2:26" x14ac:dyDescent="0.25">
      <c r="B32" s="16"/>
      <c r="C32" s="16"/>
      <c r="D32" s="18" t="s">
        <v>17</v>
      </c>
      <c r="E32" s="19"/>
      <c r="F32" s="19"/>
      <c r="G32" s="19"/>
      <c r="H32" s="19"/>
      <c r="I32" s="19"/>
      <c r="J32" s="20"/>
      <c r="K32" s="40">
        <f>COUNTIF(L9:L28,"ІІ ур")</f>
        <v>4</v>
      </c>
      <c r="L32" s="12">
        <f>(K32/K30)*100</f>
        <v>20</v>
      </c>
      <c r="M32" s="18" t="s">
        <v>17</v>
      </c>
      <c r="N32" s="19"/>
      <c r="O32" s="19"/>
      <c r="P32" s="19"/>
      <c r="Q32" s="19"/>
      <c r="R32" s="19"/>
      <c r="S32" s="19"/>
      <c r="T32" s="19"/>
      <c r="U32" s="10"/>
      <c r="V32" s="40">
        <f>COUNTIF(W9:W28,"ІІ ур")</f>
        <v>4</v>
      </c>
      <c r="W32" s="12">
        <f>(V32/V30)*100</f>
        <v>20</v>
      </c>
      <c r="X32" s="2"/>
      <c r="Y32" s="2"/>
      <c r="Z32" s="2"/>
    </row>
    <row r="33" spans="2:26" x14ac:dyDescent="0.25">
      <c r="B33" s="16"/>
      <c r="C33" s="16"/>
      <c r="D33" s="18" t="s">
        <v>18</v>
      </c>
      <c r="E33" s="19"/>
      <c r="F33" s="19"/>
      <c r="G33" s="19"/>
      <c r="H33" s="19"/>
      <c r="I33" s="19"/>
      <c r="J33" s="20"/>
      <c r="K33" s="40">
        <f>COUNTIF(L9:L28,"ІІІ ур")</f>
        <v>8</v>
      </c>
      <c r="L33" s="12">
        <f>(K33/K30)*100</f>
        <v>40</v>
      </c>
      <c r="M33" s="18" t="s">
        <v>18</v>
      </c>
      <c r="N33" s="19"/>
      <c r="O33" s="19"/>
      <c r="P33" s="19"/>
      <c r="Q33" s="19"/>
      <c r="R33" s="19"/>
      <c r="S33" s="19"/>
      <c r="T33" s="19"/>
      <c r="U33" s="10"/>
      <c r="V33" s="40">
        <f>COUNTIF(W9:W28,"ІІІ ур")</f>
        <v>8</v>
      </c>
      <c r="W33" s="12">
        <f>(V33/V30)*100</f>
        <v>40</v>
      </c>
      <c r="X33" s="2"/>
      <c r="Y33" s="2"/>
      <c r="Z33" s="2"/>
    </row>
    <row r="34" spans="2:26" x14ac:dyDescent="0.25">
      <c r="B34" s="16"/>
      <c r="C34" s="16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0"/>
      <c r="Y34" s="1" t="s">
        <v>22</v>
      </c>
      <c r="Z34" s="7" t="s">
        <v>1</v>
      </c>
    </row>
    <row r="35" spans="2:26" x14ac:dyDescent="0.25">
      <c r="B35" s="16"/>
      <c r="C35" s="16"/>
      <c r="D35" s="35" t="s">
        <v>15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4"/>
      <c r="Y35" s="12">
        <f>COUNTA(C9:C28)</f>
        <v>20</v>
      </c>
      <c r="Z35" s="12">
        <v>100</v>
      </c>
    </row>
    <row r="36" spans="2:26" x14ac:dyDescent="0.25">
      <c r="B36" s="16"/>
      <c r="C36" s="16"/>
      <c r="D36" s="14" t="s">
        <v>19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40">
        <f>COUNTIF(Z9:Z28,"І ур")</f>
        <v>8</v>
      </c>
      <c r="Z36" s="12">
        <f>(Y36/Y35)*100</f>
        <v>40</v>
      </c>
    </row>
    <row r="37" spans="2:26" x14ac:dyDescent="0.25">
      <c r="B37" s="16"/>
      <c r="C37" s="16"/>
      <c r="D37" s="14" t="s">
        <v>20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40">
        <f>COUNTIF(Z9:Z28,"ІІ ур")</f>
        <v>4</v>
      </c>
      <c r="Z37" s="12">
        <f>(Y37/Y35)*100</f>
        <v>20</v>
      </c>
    </row>
    <row r="38" spans="2:26" x14ac:dyDescent="0.25">
      <c r="B38" s="17"/>
      <c r="C38" s="17"/>
      <c r="D38" s="14" t="s">
        <v>21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40">
        <f>COUNTIF(Z9:Z28,"ІІІ ур")</f>
        <v>8</v>
      </c>
      <c r="Z38" s="12">
        <f>(Y38/Y35)*100</f>
        <v>40</v>
      </c>
    </row>
    <row r="95" spans="10:11" x14ac:dyDescent="0.25">
      <c r="J95">
        <v>1</v>
      </c>
      <c r="K95" t="s">
        <v>2</v>
      </c>
    </row>
    <row r="96" spans="10:11" x14ac:dyDescent="0.25">
      <c r="J96">
        <v>1.6</v>
      </c>
      <c r="K96" t="s">
        <v>3</v>
      </c>
    </row>
    <row r="97" spans="10:11" x14ac:dyDescent="0.25">
      <c r="J97">
        <v>2.6</v>
      </c>
      <c r="K97" t="s">
        <v>4</v>
      </c>
    </row>
  </sheetData>
  <mergeCells count="34">
    <mergeCell ref="L7:L8"/>
    <mergeCell ref="M31:T31"/>
    <mergeCell ref="M32:T32"/>
    <mergeCell ref="A2:AA2"/>
    <mergeCell ref="A3:AA3"/>
    <mergeCell ref="A4:AA4"/>
    <mergeCell ref="B6:Z6"/>
    <mergeCell ref="B7:B8"/>
    <mergeCell ref="C7:C8"/>
    <mergeCell ref="D7:I7"/>
    <mergeCell ref="X7:X8"/>
    <mergeCell ref="Y7:Y8"/>
    <mergeCell ref="Z7:Z8"/>
    <mergeCell ref="J7:J8"/>
    <mergeCell ref="K7:K8"/>
    <mergeCell ref="B29:B38"/>
    <mergeCell ref="C29:C38"/>
    <mergeCell ref="D29:J29"/>
    <mergeCell ref="D30:J30"/>
    <mergeCell ref="D31:J31"/>
    <mergeCell ref="D32:J32"/>
    <mergeCell ref="D33:J33"/>
    <mergeCell ref="D34:X34"/>
    <mergeCell ref="D35:X35"/>
    <mergeCell ref="D36:X36"/>
    <mergeCell ref="D37:X37"/>
    <mergeCell ref="D38:X38"/>
    <mergeCell ref="M29:T29"/>
    <mergeCell ref="M30:T30"/>
    <mergeCell ref="W7:W8"/>
    <mergeCell ref="U7:U8"/>
    <mergeCell ref="M33:T33"/>
    <mergeCell ref="M7:T7"/>
    <mergeCell ref="V7:V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97"/>
  <sheetViews>
    <sheetView tabSelected="1" topLeftCell="E16" zoomScale="80" zoomScaleNormal="80" workbookViewId="0">
      <selection activeCell="AE26" sqref="AE26"/>
    </sheetView>
  </sheetViews>
  <sheetFormatPr defaultRowHeight="15" x14ac:dyDescent="0.25"/>
  <cols>
    <col min="2" max="2" width="4.7109375" customWidth="1"/>
    <col min="3" max="3" width="32.42578125" customWidth="1"/>
    <col min="4" max="4" width="8.28515625" customWidth="1"/>
    <col min="5" max="5" width="9" customWidth="1"/>
    <col min="6" max="6" width="9.140625" customWidth="1"/>
    <col min="7" max="7" width="9" customWidth="1"/>
    <col min="8" max="8" width="14.5703125" customWidth="1"/>
    <col min="9" max="10" width="6.5703125" customWidth="1"/>
    <col min="11" max="11" width="7.42578125" customWidth="1"/>
    <col min="12" max="12" width="4.85546875" customWidth="1"/>
    <col min="13" max="13" width="6.7109375" customWidth="1"/>
    <col min="14" max="14" width="9.7109375" customWidth="1"/>
    <col min="15" max="15" width="6.140625" customWidth="1"/>
    <col min="16" max="16" width="6.28515625" customWidth="1"/>
    <col min="17" max="17" width="10" customWidth="1"/>
    <col min="18" max="18" width="8.85546875" customWidth="1"/>
    <col min="19" max="19" width="6.42578125" customWidth="1"/>
    <col min="20" max="20" width="5.7109375" customWidth="1"/>
    <col min="21" max="21" width="5.85546875" customWidth="1"/>
    <col min="22" max="22" width="6.28515625" customWidth="1"/>
    <col min="23" max="23" width="11.5703125" customWidth="1"/>
    <col min="24" max="24" width="13.42578125" customWidth="1"/>
    <col min="25" max="25" width="6.85546875" customWidth="1"/>
    <col min="26" max="26" width="4.28515625" customWidth="1"/>
    <col min="27" max="27" width="7" customWidth="1"/>
    <col min="28" max="28" width="10" customWidth="1"/>
    <col min="31" max="31" width="10.5703125" customWidth="1"/>
  </cols>
  <sheetData>
    <row r="2" spans="1:32" x14ac:dyDescent="0.25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x14ac:dyDescent="0.25">
      <c r="A3" s="27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x14ac:dyDescent="0.25">
      <c r="A4" s="27" t="s">
        <v>70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6" spans="1:32" x14ac:dyDescent="0.25">
      <c r="B6" s="28" t="s">
        <v>10</v>
      </c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8"/>
      <c r="AD6" s="28"/>
      <c r="AE6" s="28"/>
    </row>
    <row r="7" spans="1:32" ht="15" customHeight="1" x14ac:dyDescent="0.25">
      <c r="B7" s="30" t="s">
        <v>0</v>
      </c>
      <c r="C7" s="31" t="s">
        <v>9</v>
      </c>
      <c r="D7" s="30" t="s">
        <v>31</v>
      </c>
      <c r="E7" s="30"/>
      <c r="F7" s="30"/>
      <c r="G7" s="30"/>
      <c r="H7" s="30"/>
      <c r="I7" s="30"/>
      <c r="J7" s="30"/>
      <c r="K7" s="30"/>
      <c r="L7" s="32" t="s">
        <v>11</v>
      </c>
      <c r="M7" s="21" t="s">
        <v>12</v>
      </c>
      <c r="N7" s="34" t="s">
        <v>13</v>
      </c>
      <c r="O7" s="25" t="s">
        <v>23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32" t="s">
        <v>11</v>
      </c>
      <c r="AA7" s="21" t="s">
        <v>12</v>
      </c>
      <c r="AB7" s="34" t="s">
        <v>13</v>
      </c>
      <c r="AC7" s="32" t="s">
        <v>11</v>
      </c>
      <c r="AD7" s="21" t="s">
        <v>12</v>
      </c>
      <c r="AE7" s="34" t="s">
        <v>13</v>
      </c>
    </row>
    <row r="8" spans="1:32" ht="225" customHeight="1" x14ac:dyDescent="0.25">
      <c r="B8" s="30"/>
      <c r="C8" s="30"/>
      <c r="D8" s="9" t="s">
        <v>47</v>
      </c>
      <c r="E8" s="9" t="s">
        <v>48</v>
      </c>
      <c r="F8" s="9" t="s">
        <v>49</v>
      </c>
      <c r="G8" s="9" t="s">
        <v>50</v>
      </c>
      <c r="H8" s="9" t="s">
        <v>51</v>
      </c>
      <c r="I8" s="9" t="s">
        <v>52</v>
      </c>
      <c r="J8" s="9" t="s">
        <v>53</v>
      </c>
      <c r="K8" s="9" t="s">
        <v>54</v>
      </c>
      <c r="L8" s="33"/>
      <c r="M8" s="22"/>
      <c r="N8" s="34"/>
      <c r="O8" s="9" t="s">
        <v>55</v>
      </c>
      <c r="P8" s="9" t="s">
        <v>56</v>
      </c>
      <c r="Q8" s="9" t="s">
        <v>57</v>
      </c>
      <c r="R8" s="9" t="s">
        <v>58</v>
      </c>
      <c r="S8" s="9" t="s">
        <v>59</v>
      </c>
      <c r="T8" s="9" t="s">
        <v>60</v>
      </c>
      <c r="U8" s="9" t="s">
        <v>61</v>
      </c>
      <c r="V8" s="9" t="s">
        <v>62</v>
      </c>
      <c r="W8" s="9" t="s">
        <v>63</v>
      </c>
      <c r="X8" s="9" t="s">
        <v>64</v>
      </c>
      <c r="Y8" s="9" t="s">
        <v>65</v>
      </c>
      <c r="Z8" s="33"/>
      <c r="AA8" s="22"/>
      <c r="AB8" s="34"/>
      <c r="AC8" s="33"/>
      <c r="AD8" s="22"/>
      <c r="AE8" s="34"/>
    </row>
    <row r="9" spans="1:32" ht="31.5" x14ac:dyDescent="0.25">
      <c r="B9" s="1">
        <v>1</v>
      </c>
      <c r="C9" s="37" t="s">
        <v>71</v>
      </c>
      <c r="D9" s="1">
        <v>3</v>
      </c>
      <c r="E9" s="1">
        <v>2</v>
      </c>
      <c r="F9" s="1">
        <v>3</v>
      </c>
      <c r="G9" s="1">
        <v>3</v>
      </c>
      <c r="H9" s="1">
        <v>3</v>
      </c>
      <c r="I9" s="1">
        <v>2</v>
      </c>
      <c r="J9" s="1">
        <v>3</v>
      </c>
      <c r="K9" s="1">
        <v>3</v>
      </c>
      <c r="L9" s="3">
        <f>SUM(D9:K9)</f>
        <v>22</v>
      </c>
      <c r="M9" s="5">
        <f>AVERAGE(D9:K9)</f>
        <v>2.75</v>
      </c>
      <c r="N9" s="8" t="str">
        <f>IF(D9="","",VLOOKUP(M9,$K$95:$L$97,2,TRUE))</f>
        <v>ІІІ ур</v>
      </c>
      <c r="O9" s="1">
        <v>3</v>
      </c>
      <c r="P9" s="1">
        <v>2</v>
      </c>
      <c r="Q9" s="1">
        <v>3</v>
      </c>
      <c r="R9" s="1">
        <v>3</v>
      </c>
      <c r="S9" s="1">
        <v>2</v>
      </c>
      <c r="T9" s="1">
        <v>3</v>
      </c>
      <c r="U9" s="1">
        <v>3</v>
      </c>
      <c r="V9" s="1">
        <v>2</v>
      </c>
      <c r="W9" s="1">
        <v>3</v>
      </c>
      <c r="X9" s="1">
        <v>3</v>
      </c>
      <c r="Y9" s="1">
        <v>3</v>
      </c>
      <c r="Z9" s="3">
        <f>SUM(O9:Y9)</f>
        <v>30</v>
      </c>
      <c r="AA9" s="5">
        <f>AVERAGE(Z9/11)</f>
        <v>2.7272727272727271</v>
      </c>
      <c r="AB9" s="8" t="str">
        <f>IF(S9="","",VLOOKUP(AA9,$K$95:$L$97,2,TRUE))</f>
        <v>ІІІ ур</v>
      </c>
      <c r="AC9" s="4">
        <f t="shared" ref="AC9:AC28" si="0">L9+Z9</f>
        <v>52</v>
      </c>
      <c r="AD9" s="6">
        <f>AC9/19</f>
        <v>2.736842105263158</v>
      </c>
      <c r="AE9" s="8" t="str">
        <f>IF(V9="","",VLOOKUP(AD9,$K$95:$L$97,2,TRUE))</f>
        <v>ІІІ ур</v>
      </c>
    </row>
    <row r="10" spans="1:32" ht="31.5" x14ac:dyDescent="0.25">
      <c r="B10" s="1">
        <v>2</v>
      </c>
      <c r="C10" s="37" t="s">
        <v>72</v>
      </c>
      <c r="D10" s="1">
        <v>2</v>
      </c>
      <c r="E10" s="1">
        <v>3</v>
      </c>
      <c r="F10" s="1">
        <v>2</v>
      </c>
      <c r="G10" s="1">
        <v>3</v>
      </c>
      <c r="H10" s="1">
        <v>3</v>
      </c>
      <c r="I10" s="1">
        <v>3</v>
      </c>
      <c r="J10" s="1">
        <v>2</v>
      </c>
      <c r="K10" s="1">
        <v>2</v>
      </c>
      <c r="L10" s="3">
        <f t="shared" ref="L10:L28" si="1">SUM(D10:K10)</f>
        <v>20</v>
      </c>
      <c r="M10" s="5">
        <f t="shared" ref="M10:M28" si="2">AVERAGE(D10:K10)</f>
        <v>2.5</v>
      </c>
      <c r="N10" s="8" t="str">
        <f>IF(D10="","",VLOOKUP(M10,$K$95:$L$97,2,TRUE))</f>
        <v>ІІ ур</v>
      </c>
      <c r="O10" s="1">
        <v>3</v>
      </c>
      <c r="P10" s="1">
        <v>2</v>
      </c>
      <c r="Q10" s="1">
        <v>3</v>
      </c>
      <c r="R10" s="1">
        <v>2</v>
      </c>
      <c r="S10" s="1">
        <v>3</v>
      </c>
      <c r="T10" s="1">
        <v>3</v>
      </c>
      <c r="U10" s="1">
        <v>2</v>
      </c>
      <c r="V10" s="1">
        <v>2</v>
      </c>
      <c r="W10" s="1">
        <v>2</v>
      </c>
      <c r="X10" s="1">
        <v>3</v>
      </c>
      <c r="Y10" s="1">
        <v>3</v>
      </c>
      <c r="Z10" s="3">
        <f t="shared" ref="Z10:Z28" si="3">SUM(O10:Y10)</f>
        <v>28</v>
      </c>
      <c r="AA10" s="5">
        <f t="shared" ref="AA10:AA28" si="4">AVERAGE(Z10/11)</f>
        <v>2.5454545454545454</v>
      </c>
      <c r="AB10" s="8" t="str">
        <f>IF(S10="","",VLOOKUP(AA10,$K$95:$L$97,2,TRUE))</f>
        <v>ІІ ур</v>
      </c>
      <c r="AC10" s="4">
        <f t="shared" si="0"/>
        <v>48</v>
      </c>
      <c r="AD10" s="6">
        <f t="shared" ref="AD10:AD28" si="5">AC10/19</f>
        <v>2.5263157894736841</v>
      </c>
      <c r="AE10" s="8" t="str">
        <f>IF(V10="","",VLOOKUP(AD10,$K$95:$L$97,2,TRUE))</f>
        <v>ІІ ур</v>
      </c>
    </row>
    <row r="11" spans="1:32" ht="15.75" x14ac:dyDescent="0.25">
      <c r="B11" s="1">
        <v>3</v>
      </c>
      <c r="C11" s="37" t="s">
        <v>73</v>
      </c>
      <c r="D11" s="1">
        <v>3</v>
      </c>
      <c r="E11" s="1">
        <v>2</v>
      </c>
      <c r="F11" s="1">
        <v>3</v>
      </c>
      <c r="G11" s="1">
        <v>3</v>
      </c>
      <c r="H11" s="1">
        <v>2</v>
      </c>
      <c r="I11" s="1">
        <v>3</v>
      </c>
      <c r="J11" s="1">
        <v>3</v>
      </c>
      <c r="K11" s="1">
        <v>2</v>
      </c>
      <c r="L11" s="3">
        <f t="shared" si="1"/>
        <v>21</v>
      </c>
      <c r="M11" s="5">
        <f t="shared" si="2"/>
        <v>2.625</v>
      </c>
      <c r="N11" s="8" t="str">
        <f>IF(D11="","",VLOOKUP(M11,$K$95:$L$97,2,TRUE))</f>
        <v>ІІІ ур</v>
      </c>
      <c r="O11" s="1">
        <v>2</v>
      </c>
      <c r="P11" s="1">
        <v>3</v>
      </c>
      <c r="Q11" s="1">
        <v>2</v>
      </c>
      <c r="R11" s="1">
        <v>3</v>
      </c>
      <c r="S11" s="1">
        <v>3</v>
      </c>
      <c r="T11" s="1">
        <v>3</v>
      </c>
      <c r="U11" s="1">
        <v>2</v>
      </c>
      <c r="V11" s="1">
        <v>3</v>
      </c>
      <c r="W11" s="1">
        <v>3</v>
      </c>
      <c r="X11" s="1">
        <v>2</v>
      </c>
      <c r="Y11" s="1">
        <v>3</v>
      </c>
      <c r="Z11" s="3">
        <f t="shared" si="3"/>
        <v>29</v>
      </c>
      <c r="AA11" s="5">
        <f t="shared" si="4"/>
        <v>2.6363636363636362</v>
      </c>
      <c r="AB11" s="8" t="str">
        <f>IF(S11="","",VLOOKUP(AA11,$K$95:$L$97,2,TRUE))</f>
        <v>ІІІ ур</v>
      </c>
      <c r="AC11" s="4">
        <f t="shared" si="0"/>
        <v>50</v>
      </c>
      <c r="AD11" s="6">
        <f t="shared" si="5"/>
        <v>2.6315789473684212</v>
      </c>
      <c r="AE11" s="8" t="str">
        <f>IF(V11="","",VLOOKUP(AD11,$K$95:$L$97,2,TRUE))</f>
        <v>ІІІ ур</v>
      </c>
    </row>
    <row r="12" spans="1:32" ht="31.5" x14ac:dyDescent="0.25">
      <c r="B12" s="1">
        <v>4</v>
      </c>
      <c r="C12" s="38" t="s">
        <v>74</v>
      </c>
      <c r="D12" s="1">
        <v>2</v>
      </c>
      <c r="E12" s="1">
        <v>1</v>
      </c>
      <c r="F12" s="1">
        <v>2</v>
      </c>
      <c r="G12" s="1">
        <v>1</v>
      </c>
      <c r="H12" s="1">
        <v>2</v>
      </c>
      <c r="I12" s="1">
        <v>1</v>
      </c>
      <c r="J12" s="1">
        <v>1</v>
      </c>
      <c r="K12" s="1">
        <v>2</v>
      </c>
      <c r="L12" s="3">
        <f t="shared" si="1"/>
        <v>12</v>
      </c>
      <c r="M12" s="5">
        <f t="shared" si="2"/>
        <v>1.5</v>
      </c>
      <c r="N12" s="8" t="str">
        <f>IF(D12="","",VLOOKUP(M12,$K$95:$L$97,2,TRUE))</f>
        <v>І ур</v>
      </c>
      <c r="O12" s="1">
        <v>1</v>
      </c>
      <c r="P12" s="1">
        <v>2</v>
      </c>
      <c r="Q12" s="1">
        <v>1</v>
      </c>
      <c r="R12" s="1">
        <v>2</v>
      </c>
      <c r="S12" s="1">
        <v>2</v>
      </c>
      <c r="T12" s="1">
        <v>1</v>
      </c>
      <c r="U12" s="1">
        <v>2</v>
      </c>
      <c r="V12" s="1">
        <v>1</v>
      </c>
      <c r="W12" s="1">
        <v>2</v>
      </c>
      <c r="X12" s="1">
        <v>1</v>
      </c>
      <c r="Y12" s="1">
        <v>1</v>
      </c>
      <c r="Z12" s="3">
        <f t="shared" si="3"/>
        <v>16</v>
      </c>
      <c r="AA12" s="5">
        <f t="shared" si="4"/>
        <v>1.4545454545454546</v>
      </c>
      <c r="AB12" s="8" t="str">
        <f>IF(S12="","",VLOOKUP(AA12,$K$95:$L$97,2,TRUE))</f>
        <v>І ур</v>
      </c>
      <c r="AC12" s="4">
        <f t="shared" si="0"/>
        <v>28</v>
      </c>
      <c r="AD12" s="6">
        <f t="shared" si="5"/>
        <v>1.4736842105263157</v>
      </c>
      <c r="AE12" s="8" t="str">
        <f>IF(V12="","",VLOOKUP(AD12,$K$95:$L$97,2,TRUE))</f>
        <v>І ур</v>
      </c>
    </row>
    <row r="13" spans="1:32" ht="15.75" x14ac:dyDescent="0.25">
      <c r="B13" s="1">
        <v>5</v>
      </c>
      <c r="C13" s="38" t="s">
        <v>75</v>
      </c>
      <c r="D13" s="1">
        <v>1</v>
      </c>
      <c r="E13" s="1">
        <v>2</v>
      </c>
      <c r="F13" s="1">
        <v>1</v>
      </c>
      <c r="G13" s="1">
        <v>1</v>
      </c>
      <c r="H13" s="1">
        <v>1</v>
      </c>
      <c r="I13" s="1">
        <v>1</v>
      </c>
      <c r="J13" s="1">
        <v>2</v>
      </c>
      <c r="K13" s="1">
        <v>1</v>
      </c>
      <c r="L13" s="3">
        <f t="shared" si="1"/>
        <v>10</v>
      </c>
      <c r="M13" s="5">
        <f t="shared" si="2"/>
        <v>1.25</v>
      </c>
      <c r="N13" s="8" t="str">
        <f>IF(D13="","",VLOOKUP(M13,$K$95:$L$97,2,TRUE))</f>
        <v>І ур</v>
      </c>
      <c r="O13" s="1">
        <v>2</v>
      </c>
      <c r="P13" s="1">
        <v>1</v>
      </c>
      <c r="Q13" s="1">
        <v>1</v>
      </c>
      <c r="R13" s="1">
        <v>2</v>
      </c>
      <c r="S13" s="1">
        <v>1</v>
      </c>
      <c r="T13" s="1">
        <v>2</v>
      </c>
      <c r="U13" s="1">
        <v>2</v>
      </c>
      <c r="V13" s="1">
        <v>1</v>
      </c>
      <c r="W13" s="1">
        <v>2</v>
      </c>
      <c r="X13" s="1">
        <v>1</v>
      </c>
      <c r="Y13" s="1">
        <v>2</v>
      </c>
      <c r="Z13" s="3">
        <f t="shared" si="3"/>
        <v>17</v>
      </c>
      <c r="AA13" s="5">
        <f t="shared" si="4"/>
        <v>1.5454545454545454</v>
      </c>
      <c r="AB13" s="8" t="str">
        <f>IF(S13="","",VLOOKUP(AA13,$K$95:$L$97,2,TRUE))</f>
        <v>І ур</v>
      </c>
      <c r="AC13" s="4">
        <f t="shared" si="0"/>
        <v>27</v>
      </c>
      <c r="AD13" s="6">
        <f t="shared" si="5"/>
        <v>1.4210526315789473</v>
      </c>
      <c r="AE13" s="8" t="str">
        <f>IF(V13="","",VLOOKUP(AD13,$K$95:$L$97,2,TRUE))</f>
        <v>І ур</v>
      </c>
    </row>
    <row r="14" spans="1:32" ht="15.75" x14ac:dyDescent="0.25">
      <c r="B14" s="1">
        <v>6</v>
      </c>
      <c r="C14" s="37" t="s">
        <v>76</v>
      </c>
      <c r="D14" s="1">
        <v>3</v>
      </c>
      <c r="E14" s="1">
        <v>2</v>
      </c>
      <c r="F14" s="1">
        <v>3</v>
      </c>
      <c r="G14" s="1">
        <v>2</v>
      </c>
      <c r="H14" s="1">
        <v>3</v>
      </c>
      <c r="I14" s="1">
        <v>3</v>
      </c>
      <c r="J14" s="1">
        <v>2</v>
      </c>
      <c r="K14" s="1">
        <v>3</v>
      </c>
      <c r="L14" s="3">
        <f t="shared" si="1"/>
        <v>21</v>
      </c>
      <c r="M14" s="5">
        <f t="shared" si="2"/>
        <v>2.625</v>
      </c>
      <c r="N14" s="8" t="str">
        <f>IF(D14="","",VLOOKUP(M14,$K$95:$L$97,2,TRUE))</f>
        <v>ІІІ ур</v>
      </c>
      <c r="O14" s="1">
        <v>3</v>
      </c>
      <c r="P14" s="1">
        <v>2</v>
      </c>
      <c r="Q14" s="1">
        <v>3</v>
      </c>
      <c r="R14" s="1">
        <v>2</v>
      </c>
      <c r="S14" s="1">
        <v>3</v>
      </c>
      <c r="T14" s="1">
        <v>3</v>
      </c>
      <c r="U14" s="1">
        <v>3</v>
      </c>
      <c r="V14" s="1">
        <v>2</v>
      </c>
      <c r="W14" s="1">
        <v>3</v>
      </c>
      <c r="X14" s="1">
        <v>2</v>
      </c>
      <c r="Y14" s="1">
        <v>3</v>
      </c>
      <c r="Z14" s="3">
        <f t="shared" si="3"/>
        <v>29</v>
      </c>
      <c r="AA14" s="5">
        <f t="shared" si="4"/>
        <v>2.6363636363636362</v>
      </c>
      <c r="AB14" s="8" t="str">
        <f>IF(S14="","",VLOOKUP(AA14,$K$95:$L$97,2,TRUE))</f>
        <v>ІІІ ур</v>
      </c>
      <c r="AC14" s="4">
        <f t="shared" si="0"/>
        <v>50</v>
      </c>
      <c r="AD14" s="6">
        <f t="shared" si="5"/>
        <v>2.6315789473684212</v>
      </c>
      <c r="AE14" s="8" t="str">
        <f>IF(V14="","",VLOOKUP(AD14,$K$95:$L$97,2,TRUE))</f>
        <v>ІІІ ур</v>
      </c>
    </row>
    <row r="15" spans="1:32" ht="15.75" x14ac:dyDescent="0.25">
      <c r="B15" s="1">
        <v>7</v>
      </c>
      <c r="C15" s="38" t="s">
        <v>77</v>
      </c>
      <c r="D15" s="1">
        <v>1</v>
      </c>
      <c r="E15" s="1">
        <v>2</v>
      </c>
      <c r="F15" s="1">
        <v>1</v>
      </c>
      <c r="G15" s="1">
        <v>2</v>
      </c>
      <c r="H15" s="1">
        <v>2</v>
      </c>
      <c r="I15" s="1">
        <v>1</v>
      </c>
      <c r="J15" s="1">
        <v>2</v>
      </c>
      <c r="K15" s="1">
        <v>1</v>
      </c>
      <c r="L15" s="3">
        <f t="shared" si="1"/>
        <v>12</v>
      </c>
      <c r="M15" s="5">
        <f t="shared" si="2"/>
        <v>1.5</v>
      </c>
      <c r="N15" s="8" t="str">
        <f>IF(D15="","",VLOOKUP(M15,$K$95:$L$97,2,TRUE))</f>
        <v>І ур</v>
      </c>
      <c r="O15" s="1">
        <v>2</v>
      </c>
      <c r="P15" s="1">
        <v>1</v>
      </c>
      <c r="Q15" s="1">
        <v>1</v>
      </c>
      <c r="R15" s="1">
        <v>1</v>
      </c>
      <c r="S15" s="1">
        <v>2</v>
      </c>
      <c r="T15" s="1">
        <v>1</v>
      </c>
      <c r="U15" s="1">
        <v>2</v>
      </c>
      <c r="V15" s="1">
        <v>1</v>
      </c>
      <c r="W15" s="1">
        <v>1</v>
      </c>
      <c r="X15" s="1">
        <v>1</v>
      </c>
      <c r="Y15" s="1">
        <v>2</v>
      </c>
      <c r="Z15" s="3">
        <f t="shared" si="3"/>
        <v>15</v>
      </c>
      <c r="AA15" s="5">
        <f t="shared" si="4"/>
        <v>1.3636363636363635</v>
      </c>
      <c r="AB15" s="8" t="str">
        <f>IF(S15="","",VLOOKUP(AA15,$K$95:$L$97,2,TRUE))</f>
        <v>І ур</v>
      </c>
      <c r="AC15" s="4">
        <f t="shared" si="0"/>
        <v>27</v>
      </c>
      <c r="AD15" s="6">
        <f t="shared" si="5"/>
        <v>1.4210526315789473</v>
      </c>
      <c r="AE15" s="8" t="str">
        <f>IF(V15="","",VLOOKUP(AD15,$K$95:$L$97,2,TRUE))</f>
        <v>І ур</v>
      </c>
    </row>
    <row r="16" spans="1:32" ht="15.75" x14ac:dyDescent="0.25">
      <c r="B16" s="1">
        <v>8</v>
      </c>
      <c r="C16" s="37" t="s">
        <v>78</v>
      </c>
      <c r="D16" s="1">
        <v>3</v>
      </c>
      <c r="E16" s="1">
        <v>2</v>
      </c>
      <c r="F16" s="1">
        <v>3</v>
      </c>
      <c r="G16" s="1">
        <v>3</v>
      </c>
      <c r="H16" s="1">
        <v>3</v>
      </c>
      <c r="I16" s="1">
        <v>2</v>
      </c>
      <c r="J16" s="1">
        <v>3</v>
      </c>
      <c r="K16" s="1">
        <v>3</v>
      </c>
      <c r="L16" s="3">
        <f t="shared" si="1"/>
        <v>22</v>
      </c>
      <c r="M16" s="5">
        <f t="shared" si="2"/>
        <v>2.75</v>
      </c>
      <c r="N16" s="8" t="str">
        <f>IF(D16="","",VLOOKUP(M16,$K$95:$L$97,2,TRUE))</f>
        <v>ІІІ ур</v>
      </c>
      <c r="O16" s="1">
        <v>3</v>
      </c>
      <c r="P16" s="1">
        <v>2</v>
      </c>
      <c r="Q16" s="1">
        <v>3</v>
      </c>
      <c r="R16" s="1">
        <v>2</v>
      </c>
      <c r="S16" s="1">
        <v>3</v>
      </c>
      <c r="T16" s="1">
        <v>3</v>
      </c>
      <c r="U16" s="1">
        <v>3</v>
      </c>
      <c r="V16" s="1">
        <v>2</v>
      </c>
      <c r="W16" s="1">
        <v>3</v>
      </c>
      <c r="X16" s="1">
        <v>2</v>
      </c>
      <c r="Y16" s="1">
        <v>3</v>
      </c>
      <c r="Z16" s="3">
        <f t="shared" si="3"/>
        <v>29</v>
      </c>
      <c r="AA16" s="5">
        <f t="shared" si="4"/>
        <v>2.6363636363636362</v>
      </c>
      <c r="AB16" s="8" t="str">
        <f>IF(S16="","",VLOOKUP(AA16,$K$95:$L$97,2,TRUE))</f>
        <v>ІІІ ур</v>
      </c>
      <c r="AC16" s="4">
        <f t="shared" si="0"/>
        <v>51</v>
      </c>
      <c r="AD16" s="6">
        <f t="shared" si="5"/>
        <v>2.6842105263157894</v>
      </c>
      <c r="AE16" s="8" t="str">
        <f>IF(V16="","",VLOOKUP(AD16,$K$95:$L$97,2,TRUE))</f>
        <v>ІІІ ур</v>
      </c>
    </row>
    <row r="17" spans="2:31" ht="15.75" x14ac:dyDescent="0.25">
      <c r="B17" s="1">
        <v>9</v>
      </c>
      <c r="C17" s="37" t="s">
        <v>79</v>
      </c>
      <c r="D17" s="1">
        <v>2</v>
      </c>
      <c r="E17" s="1">
        <v>3</v>
      </c>
      <c r="F17" s="1">
        <v>2</v>
      </c>
      <c r="G17" s="1">
        <v>3</v>
      </c>
      <c r="H17" s="1">
        <v>3</v>
      </c>
      <c r="I17" s="1">
        <v>2</v>
      </c>
      <c r="J17" s="1">
        <v>3</v>
      </c>
      <c r="K17" s="1">
        <v>3</v>
      </c>
      <c r="L17" s="3">
        <f t="shared" si="1"/>
        <v>21</v>
      </c>
      <c r="M17" s="5">
        <f t="shared" si="2"/>
        <v>2.625</v>
      </c>
      <c r="N17" s="8" t="str">
        <f>IF(D17="","",VLOOKUP(M17,$K$95:$L$97,2,TRUE))</f>
        <v>ІІІ ур</v>
      </c>
      <c r="O17" s="1">
        <v>3</v>
      </c>
      <c r="P17" s="1">
        <v>2</v>
      </c>
      <c r="Q17" s="1">
        <v>3</v>
      </c>
      <c r="R17" s="1">
        <v>3</v>
      </c>
      <c r="S17" s="1">
        <v>2</v>
      </c>
      <c r="T17" s="1">
        <v>3</v>
      </c>
      <c r="U17" s="1">
        <v>3</v>
      </c>
      <c r="V17" s="1">
        <v>2</v>
      </c>
      <c r="W17" s="1">
        <v>3</v>
      </c>
      <c r="X17" s="1">
        <v>3</v>
      </c>
      <c r="Y17" s="1">
        <v>3</v>
      </c>
      <c r="Z17" s="3">
        <f t="shared" si="3"/>
        <v>30</v>
      </c>
      <c r="AA17" s="5">
        <f t="shared" si="4"/>
        <v>2.7272727272727271</v>
      </c>
      <c r="AB17" s="8" t="str">
        <f>IF(S17="","",VLOOKUP(AA17,$K$95:$L$97,2,TRUE))</f>
        <v>ІІІ ур</v>
      </c>
      <c r="AC17" s="4">
        <f t="shared" si="0"/>
        <v>51</v>
      </c>
      <c r="AD17" s="6">
        <f t="shared" si="5"/>
        <v>2.6842105263157894</v>
      </c>
      <c r="AE17" s="8" t="str">
        <f>IF(V17="","",VLOOKUP(AD17,$K$95:$L$97,2,TRUE))</f>
        <v>ІІІ ур</v>
      </c>
    </row>
    <row r="18" spans="2:31" ht="15.75" x14ac:dyDescent="0.25">
      <c r="B18" s="1">
        <v>10</v>
      </c>
      <c r="C18" s="37" t="s">
        <v>80</v>
      </c>
      <c r="D18" s="1">
        <v>3</v>
      </c>
      <c r="E18" s="1">
        <v>2</v>
      </c>
      <c r="F18" s="1">
        <v>3</v>
      </c>
      <c r="G18" s="1">
        <v>2</v>
      </c>
      <c r="H18" s="1">
        <v>3</v>
      </c>
      <c r="I18" s="1">
        <v>2</v>
      </c>
      <c r="J18" s="1">
        <v>2</v>
      </c>
      <c r="K18" s="1">
        <v>2</v>
      </c>
      <c r="L18" s="3">
        <f t="shared" si="1"/>
        <v>19</v>
      </c>
      <c r="M18" s="5">
        <f t="shared" si="2"/>
        <v>2.375</v>
      </c>
      <c r="N18" s="8" t="str">
        <f>IF(D18="","",VLOOKUP(M18,$K$95:$L$97,2,TRUE))</f>
        <v>ІІ ур</v>
      </c>
      <c r="O18" s="1">
        <v>3</v>
      </c>
      <c r="P18" s="1">
        <v>2</v>
      </c>
      <c r="Q18" s="1">
        <v>3</v>
      </c>
      <c r="R18" s="1">
        <v>2</v>
      </c>
      <c r="S18" s="1">
        <v>2</v>
      </c>
      <c r="T18" s="1">
        <v>2</v>
      </c>
      <c r="U18" s="1">
        <v>3</v>
      </c>
      <c r="V18" s="1">
        <v>2</v>
      </c>
      <c r="W18" s="1">
        <v>3</v>
      </c>
      <c r="X18" s="1">
        <v>3</v>
      </c>
      <c r="Y18" s="1">
        <v>2</v>
      </c>
      <c r="Z18" s="3">
        <f t="shared" si="3"/>
        <v>27</v>
      </c>
      <c r="AA18" s="5">
        <f t="shared" si="4"/>
        <v>2.4545454545454546</v>
      </c>
      <c r="AB18" s="8" t="str">
        <f>IF(S18="","",VLOOKUP(AA18,$K$95:$L$97,2,TRUE))</f>
        <v>ІІ ур</v>
      </c>
      <c r="AC18" s="4">
        <f t="shared" si="0"/>
        <v>46</v>
      </c>
      <c r="AD18" s="6">
        <f t="shared" si="5"/>
        <v>2.4210526315789473</v>
      </c>
      <c r="AE18" s="8" t="str">
        <f>IF(V18="","",VLOOKUP(AD18,$K$95:$L$97,2,TRUE))</f>
        <v>ІІ ур</v>
      </c>
    </row>
    <row r="19" spans="2:31" ht="31.5" x14ac:dyDescent="0.25">
      <c r="B19" s="1">
        <v>11</v>
      </c>
      <c r="C19" s="37" t="s">
        <v>81</v>
      </c>
      <c r="D19" s="1">
        <v>3</v>
      </c>
      <c r="E19" s="1">
        <v>2</v>
      </c>
      <c r="F19" s="1">
        <v>3</v>
      </c>
      <c r="G19" s="1">
        <v>2</v>
      </c>
      <c r="H19" s="1">
        <v>2</v>
      </c>
      <c r="I19" s="1">
        <v>3</v>
      </c>
      <c r="J19" s="1">
        <v>3</v>
      </c>
      <c r="K19" s="1">
        <v>3</v>
      </c>
      <c r="L19" s="3">
        <f t="shared" si="1"/>
        <v>21</v>
      </c>
      <c r="M19" s="5">
        <f t="shared" si="2"/>
        <v>2.625</v>
      </c>
      <c r="N19" s="8" t="str">
        <f>IF(D19="","",VLOOKUP(M19,$K$95:$L$97,2,TRUE))</f>
        <v>ІІІ ур</v>
      </c>
      <c r="O19" s="1">
        <v>3</v>
      </c>
      <c r="P19" s="1">
        <v>2</v>
      </c>
      <c r="Q19" s="1">
        <v>3</v>
      </c>
      <c r="R19" s="1">
        <v>3</v>
      </c>
      <c r="S19" s="1">
        <v>2</v>
      </c>
      <c r="T19" s="1">
        <v>3</v>
      </c>
      <c r="U19" s="1">
        <v>3</v>
      </c>
      <c r="V19" s="1">
        <v>2</v>
      </c>
      <c r="W19" s="1">
        <v>3</v>
      </c>
      <c r="X19" s="1">
        <v>2</v>
      </c>
      <c r="Y19" s="1">
        <v>3</v>
      </c>
      <c r="Z19" s="3">
        <f t="shared" si="3"/>
        <v>29</v>
      </c>
      <c r="AA19" s="5">
        <f t="shared" si="4"/>
        <v>2.6363636363636362</v>
      </c>
      <c r="AB19" s="8" t="str">
        <f>IF(S19="","",VLOOKUP(AA19,$K$95:$L$97,2,TRUE))</f>
        <v>ІІІ ур</v>
      </c>
      <c r="AC19" s="4">
        <f t="shared" si="0"/>
        <v>50</v>
      </c>
      <c r="AD19" s="6">
        <f t="shared" si="5"/>
        <v>2.6315789473684212</v>
      </c>
      <c r="AE19" s="8" t="str">
        <f>IF(V19="","",VLOOKUP(AD19,$K$95:$L$97,2,TRUE))</f>
        <v>ІІІ ур</v>
      </c>
    </row>
    <row r="20" spans="2:31" ht="15.75" x14ac:dyDescent="0.25">
      <c r="B20" s="1">
        <v>12</v>
      </c>
      <c r="C20" s="37" t="s">
        <v>82</v>
      </c>
      <c r="D20" s="1">
        <v>1</v>
      </c>
      <c r="E20" s="1">
        <v>2</v>
      </c>
      <c r="F20" s="1">
        <v>1</v>
      </c>
      <c r="G20" s="1">
        <v>2</v>
      </c>
      <c r="H20" s="1">
        <v>1</v>
      </c>
      <c r="I20" s="1">
        <v>1</v>
      </c>
      <c r="J20" s="1">
        <v>1</v>
      </c>
      <c r="K20" s="1">
        <v>2</v>
      </c>
      <c r="L20" s="3">
        <f t="shared" si="1"/>
        <v>11</v>
      </c>
      <c r="M20" s="5">
        <f t="shared" si="2"/>
        <v>1.375</v>
      </c>
      <c r="N20" s="8" t="str">
        <f>IF(D20="","",VLOOKUP(M20,$K$95:$L$97,2,TRUE))</f>
        <v>І ур</v>
      </c>
      <c r="O20" s="1">
        <v>2</v>
      </c>
      <c r="P20" s="1">
        <v>1</v>
      </c>
      <c r="Q20" s="1">
        <v>2</v>
      </c>
      <c r="R20" s="1">
        <v>1</v>
      </c>
      <c r="S20" s="1">
        <v>2</v>
      </c>
      <c r="T20" s="1">
        <v>1</v>
      </c>
      <c r="U20" s="1">
        <v>2</v>
      </c>
      <c r="V20" s="1">
        <v>1</v>
      </c>
      <c r="W20" s="1">
        <v>2</v>
      </c>
      <c r="X20" s="1">
        <v>1</v>
      </c>
      <c r="Y20" s="1">
        <v>1</v>
      </c>
      <c r="Z20" s="3">
        <f t="shared" si="3"/>
        <v>16</v>
      </c>
      <c r="AA20" s="5">
        <f t="shared" si="4"/>
        <v>1.4545454545454546</v>
      </c>
      <c r="AB20" s="8" t="str">
        <f>IF(S20="","",VLOOKUP(AA20,$K$95:$L$97,2,TRUE))</f>
        <v>І ур</v>
      </c>
      <c r="AC20" s="4">
        <f t="shared" si="0"/>
        <v>27</v>
      </c>
      <c r="AD20" s="6">
        <f t="shared" si="5"/>
        <v>1.4210526315789473</v>
      </c>
      <c r="AE20" s="8" t="str">
        <f>IF(V20="","",VLOOKUP(AD20,$K$95:$L$97,2,TRUE))</f>
        <v>І ур</v>
      </c>
    </row>
    <row r="21" spans="2:31" ht="15.75" x14ac:dyDescent="0.25">
      <c r="B21" s="1">
        <v>13</v>
      </c>
      <c r="C21" s="37" t="s">
        <v>83</v>
      </c>
      <c r="D21" s="1">
        <v>3</v>
      </c>
      <c r="E21" s="1">
        <v>2</v>
      </c>
      <c r="F21" s="1">
        <v>3</v>
      </c>
      <c r="G21" s="1">
        <v>3</v>
      </c>
      <c r="H21" s="1">
        <v>2</v>
      </c>
      <c r="I21" s="1">
        <v>3</v>
      </c>
      <c r="J21" s="1">
        <v>3</v>
      </c>
      <c r="K21" s="1">
        <v>3</v>
      </c>
      <c r="L21" s="3">
        <f t="shared" si="1"/>
        <v>22</v>
      </c>
      <c r="M21" s="5">
        <f t="shared" si="2"/>
        <v>2.75</v>
      </c>
      <c r="N21" s="8" t="str">
        <f>IF(D21="","",VLOOKUP(M21,$K$95:$L$97,2,TRUE))</f>
        <v>ІІІ ур</v>
      </c>
      <c r="O21" s="1">
        <v>3</v>
      </c>
      <c r="P21" s="1">
        <v>2</v>
      </c>
      <c r="Q21" s="1">
        <v>3</v>
      </c>
      <c r="R21" s="1">
        <v>2</v>
      </c>
      <c r="S21" s="1">
        <v>3</v>
      </c>
      <c r="T21" s="1">
        <v>3</v>
      </c>
      <c r="U21" s="1">
        <v>3</v>
      </c>
      <c r="V21" s="1">
        <v>2</v>
      </c>
      <c r="W21" s="1">
        <v>3</v>
      </c>
      <c r="X21" s="1">
        <v>2</v>
      </c>
      <c r="Y21" s="1">
        <v>3</v>
      </c>
      <c r="Z21" s="3">
        <f t="shared" si="3"/>
        <v>29</v>
      </c>
      <c r="AA21" s="5">
        <f t="shared" si="4"/>
        <v>2.6363636363636362</v>
      </c>
      <c r="AB21" s="8" t="str">
        <f>IF(S21="","",VLOOKUP(AA21,$K$95:$L$97,2,TRUE))</f>
        <v>ІІІ ур</v>
      </c>
      <c r="AC21" s="4">
        <f t="shared" si="0"/>
        <v>51</v>
      </c>
      <c r="AD21" s="6">
        <f t="shared" si="5"/>
        <v>2.6842105263157894</v>
      </c>
      <c r="AE21" s="8" t="str">
        <f>IF(V21="","",VLOOKUP(AD21,$K$95:$L$97,2,TRUE))</f>
        <v>ІІІ ур</v>
      </c>
    </row>
    <row r="22" spans="2:31" ht="31.5" x14ac:dyDescent="0.25">
      <c r="B22" s="1">
        <v>14</v>
      </c>
      <c r="C22" s="37" t="s">
        <v>84</v>
      </c>
      <c r="D22" s="1">
        <v>2</v>
      </c>
      <c r="E22" s="1">
        <v>1</v>
      </c>
      <c r="F22" s="1">
        <v>2</v>
      </c>
      <c r="G22" s="1">
        <v>1</v>
      </c>
      <c r="H22" s="1">
        <v>1</v>
      </c>
      <c r="I22" s="1">
        <v>2</v>
      </c>
      <c r="J22" s="1">
        <v>2</v>
      </c>
      <c r="K22" s="1">
        <v>1</v>
      </c>
      <c r="L22" s="3">
        <f t="shared" si="1"/>
        <v>12</v>
      </c>
      <c r="M22" s="5">
        <f t="shared" si="2"/>
        <v>1.5</v>
      </c>
      <c r="N22" s="8" t="str">
        <f>IF(D22="","",VLOOKUP(M22,$K$95:$L$97,2,TRUE))</f>
        <v>І ур</v>
      </c>
      <c r="O22" s="1">
        <v>1</v>
      </c>
      <c r="P22" s="1">
        <v>2</v>
      </c>
      <c r="Q22" s="1">
        <v>1</v>
      </c>
      <c r="R22" s="1">
        <v>2</v>
      </c>
      <c r="S22" s="1">
        <v>2</v>
      </c>
      <c r="T22" s="1">
        <v>1</v>
      </c>
      <c r="U22" s="1">
        <v>2</v>
      </c>
      <c r="V22" s="1">
        <v>1</v>
      </c>
      <c r="W22" s="1">
        <v>2</v>
      </c>
      <c r="X22" s="1">
        <v>2</v>
      </c>
      <c r="Y22" s="1">
        <v>1</v>
      </c>
      <c r="Z22" s="3">
        <f t="shared" si="3"/>
        <v>17</v>
      </c>
      <c r="AA22" s="5">
        <f t="shared" si="4"/>
        <v>1.5454545454545454</v>
      </c>
      <c r="AB22" s="8" t="str">
        <f>IF(S22="","",VLOOKUP(AA22,$K$95:$L$97,2,TRUE))</f>
        <v>І ур</v>
      </c>
      <c r="AC22" s="4">
        <f t="shared" si="0"/>
        <v>29</v>
      </c>
      <c r="AD22" s="6">
        <f t="shared" si="5"/>
        <v>1.5263157894736843</v>
      </c>
      <c r="AE22" s="8" t="str">
        <f>IF(V22="","",VLOOKUP(AD22,$K$95:$L$97,2,TRUE))</f>
        <v>І ур</v>
      </c>
    </row>
    <row r="23" spans="2:31" ht="15.75" x14ac:dyDescent="0.25">
      <c r="B23" s="1">
        <v>15</v>
      </c>
      <c r="C23" s="37" t="s">
        <v>85</v>
      </c>
      <c r="D23" s="1">
        <v>2</v>
      </c>
      <c r="E23" s="1">
        <v>3</v>
      </c>
      <c r="F23" s="1">
        <v>2</v>
      </c>
      <c r="G23" s="1">
        <v>3</v>
      </c>
      <c r="H23" s="1">
        <v>2</v>
      </c>
      <c r="I23" s="1">
        <v>3</v>
      </c>
      <c r="J23" s="1">
        <v>3</v>
      </c>
      <c r="K23" s="1">
        <v>3</v>
      </c>
      <c r="L23" s="3">
        <f t="shared" si="1"/>
        <v>21</v>
      </c>
      <c r="M23" s="5">
        <f t="shared" si="2"/>
        <v>2.625</v>
      </c>
      <c r="N23" s="8" t="str">
        <f>IF(D23="","",VLOOKUP(M23,$K$95:$L$97,2,TRUE))</f>
        <v>ІІІ ур</v>
      </c>
      <c r="O23" s="1">
        <v>3</v>
      </c>
      <c r="P23" s="1">
        <v>2</v>
      </c>
      <c r="Q23" s="1">
        <v>3</v>
      </c>
      <c r="R23" s="1">
        <v>3</v>
      </c>
      <c r="S23" s="1">
        <v>2</v>
      </c>
      <c r="T23" s="1">
        <v>3</v>
      </c>
      <c r="U23" s="1">
        <v>3</v>
      </c>
      <c r="V23" s="1">
        <v>2</v>
      </c>
      <c r="W23" s="1">
        <v>3</v>
      </c>
      <c r="X23" s="1">
        <v>3</v>
      </c>
      <c r="Y23" s="1">
        <v>3</v>
      </c>
      <c r="Z23" s="3">
        <f t="shared" si="3"/>
        <v>30</v>
      </c>
      <c r="AA23" s="5">
        <f t="shared" si="4"/>
        <v>2.7272727272727271</v>
      </c>
      <c r="AB23" s="8" t="str">
        <f>IF(S23="","",VLOOKUP(AA23,$K$95:$L$97,2,TRUE))</f>
        <v>ІІІ ур</v>
      </c>
      <c r="AC23" s="4">
        <f t="shared" si="0"/>
        <v>51</v>
      </c>
      <c r="AD23" s="6">
        <f t="shared" si="5"/>
        <v>2.6842105263157894</v>
      </c>
      <c r="AE23" s="8" t="str">
        <f>IF(V23="","",VLOOKUP(AD23,$K$95:$L$97,2,TRUE))</f>
        <v>ІІІ ур</v>
      </c>
    </row>
    <row r="24" spans="2:31" ht="15.75" x14ac:dyDescent="0.25">
      <c r="B24" s="1">
        <v>16</v>
      </c>
      <c r="C24" s="37" t="s">
        <v>86</v>
      </c>
      <c r="D24" s="1">
        <v>3</v>
      </c>
      <c r="E24" s="1">
        <v>2</v>
      </c>
      <c r="F24" s="1">
        <v>3</v>
      </c>
      <c r="G24" s="1">
        <v>3</v>
      </c>
      <c r="H24" s="1">
        <v>3</v>
      </c>
      <c r="I24" s="1">
        <v>2</v>
      </c>
      <c r="J24" s="1">
        <v>3</v>
      </c>
      <c r="K24" s="1">
        <v>3</v>
      </c>
      <c r="L24" s="3">
        <f t="shared" si="1"/>
        <v>22</v>
      </c>
      <c r="M24" s="5">
        <f t="shared" si="2"/>
        <v>2.75</v>
      </c>
      <c r="N24" s="8" t="str">
        <f>IF(D24="","",VLOOKUP(M24,$K$95:$L$97,2,TRUE))</f>
        <v>ІІІ ур</v>
      </c>
      <c r="O24" s="1">
        <v>3</v>
      </c>
      <c r="P24" s="1">
        <v>2</v>
      </c>
      <c r="Q24" s="1">
        <v>3</v>
      </c>
      <c r="R24" s="1">
        <v>2</v>
      </c>
      <c r="S24" s="1">
        <v>3</v>
      </c>
      <c r="T24" s="1">
        <v>3</v>
      </c>
      <c r="U24" s="1">
        <v>3</v>
      </c>
      <c r="V24" s="1">
        <v>3</v>
      </c>
      <c r="W24" s="1">
        <v>2</v>
      </c>
      <c r="X24" s="1">
        <v>2</v>
      </c>
      <c r="Y24" s="1">
        <v>3</v>
      </c>
      <c r="Z24" s="3">
        <f t="shared" si="3"/>
        <v>29</v>
      </c>
      <c r="AA24" s="5">
        <f t="shared" si="4"/>
        <v>2.6363636363636362</v>
      </c>
      <c r="AB24" s="8" t="str">
        <f>IF(S24="","",VLOOKUP(AA24,$K$95:$L$97,2,TRUE))</f>
        <v>ІІІ ур</v>
      </c>
      <c r="AC24" s="4">
        <f t="shared" si="0"/>
        <v>51</v>
      </c>
      <c r="AD24" s="6">
        <f t="shared" si="5"/>
        <v>2.6842105263157894</v>
      </c>
      <c r="AE24" s="8" t="str">
        <f>IF(V24="","",VLOOKUP(AD24,$K$95:$L$97,2,TRUE))</f>
        <v>ІІІ ур</v>
      </c>
    </row>
    <row r="25" spans="2:31" ht="15.75" x14ac:dyDescent="0.25">
      <c r="B25" s="1">
        <v>17</v>
      </c>
      <c r="C25" s="37" t="s">
        <v>87</v>
      </c>
      <c r="D25" s="1">
        <v>2</v>
      </c>
      <c r="E25" s="1">
        <v>3</v>
      </c>
      <c r="F25" s="1">
        <v>2</v>
      </c>
      <c r="G25" s="1">
        <v>3</v>
      </c>
      <c r="H25" s="1">
        <v>3</v>
      </c>
      <c r="I25" s="1">
        <v>2</v>
      </c>
      <c r="J25" s="1">
        <v>3</v>
      </c>
      <c r="K25" s="1">
        <v>2</v>
      </c>
      <c r="L25" s="3">
        <f t="shared" si="1"/>
        <v>20</v>
      </c>
      <c r="M25" s="5">
        <f t="shared" si="2"/>
        <v>2.5</v>
      </c>
      <c r="N25" s="8" t="str">
        <f>IF(D25="","",VLOOKUP(M25,$K$95:$L$97,2,TRUE))</f>
        <v>ІІ ур</v>
      </c>
      <c r="O25" s="1">
        <v>2</v>
      </c>
      <c r="P25" s="1">
        <v>3</v>
      </c>
      <c r="Q25" s="1">
        <v>2</v>
      </c>
      <c r="R25" s="1">
        <v>3</v>
      </c>
      <c r="S25" s="1">
        <v>2</v>
      </c>
      <c r="T25" s="1">
        <v>3</v>
      </c>
      <c r="U25" s="1">
        <v>3</v>
      </c>
      <c r="V25" s="1">
        <v>2</v>
      </c>
      <c r="W25" s="1">
        <v>3</v>
      </c>
      <c r="X25" s="1">
        <v>2</v>
      </c>
      <c r="Y25" s="1">
        <v>2</v>
      </c>
      <c r="Z25" s="3">
        <f t="shared" si="3"/>
        <v>27</v>
      </c>
      <c r="AA25" s="5">
        <f t="shared" si="4"/>
        <v>2.4545454545454546</v>
      </c>
      <c r="AB25" s="8" t="str">
        <f>IF(S25="","",VLOOKUP(AA25,$K$95:$L$97,2,TRUE))</f>
        <v>ІІ ур</v>
      </c>
      <c r="AC25" s="4">
        <f t="shared" si="0"/>
        <v>47</v>
      </c>
      <c r="AD25" s="6">
        <f t="shared" si="5"/>
        <v>2.4736842105263159</v>
      </c>
      <c r="AE25" s="8" t="str">
        <f>IF(V25="","",VLOOKUP(AD25,$K$95:$L$97,2,TRUE))</f>
        <v>ІІ ур</v>
      </c>
    </row>
    <row r="26" spans="2:31" ht="15.75" x14ac:dyDescent="0.25">
      <c r="B26" s="1">
        <v>18</v>
      </c>
      <c r="C26" s="37" t="s">
        <v>88</v>
      </c>
      <c r="D26" s="1">
        <v>3</v>
      </c>
      <c r="E26" s="1">
        <v>2</v>
      </c>
      <c r="F26" s="1">
        <v>3</v>
      </c>
      <c r="G26" s="1">
        <v>2</v>
      </c>
      <c r="H26" s="1">
        <v>2</v>
      </c>
      <c r="I26" s="1">
        <v>2</v>
      </c>
      <c r="J26" s="1">
        <v>3</v>
      </c>
      <c r="K26" s="1">
        <v>2</v>
      </c>
      <c r="L26" s="3">
        <f t="shared" si="1"/>
        <v>19</v>
      </c>
      <c r="M26" s="5">
        <f t="shared" si="2"/>
        <v>2.375</v>
      </c>
      <c r="N26" s="8" t="str">
        <f>IF(D26="","",VLOOKUP(M26,$K$95:$L$97,2,TRUE))</f>
        <v>ІІ ур</v>
      </c>
      <c r="O26" s="1">
        <v>3</v>
      </c>
      <c r="P26" s="1">
        <v>2</v>
      </c>
      <c r="Q26" s="1">
        <v>3</v>
      </c>
      <c r="R26" s="1">
        <v>2</v>
      </c>
      <c r="S26" s="1">
        <v>3</v>
      </c>
      <c r="T26" s="1">
        <v>2</v>
      </c>
      <c r="U26" s="1">
        <v>3</v>
      </c>
      <c r="V26" s="1">
        <v>2</v>
      </c>
      <c r="W26" s="1">
        <v>3</v>
      </c>
      <c r="X26" s="1">
        <v>2</v>
      </c>
      <c r="Y26" s="1">
        <v>3</v>
      </c>
      <c r="Z26" s="3">
        <f t="shared" si="3"/>
        <v>28</v>
      </c>
      <c r="AA26" s="5">
        <f t="shared" si="4"/>
        <v>2.5454545454545454</v>
      </c>
      <c r="AB26" s="8" t="str">
        <f>IF(S26="","",VLOOKUP(AA26,$K$95:$L$97,2,TRUE))</f>
        <v>ІІ ур</v>
      </c>
      <c r="AC26" s="4">
        <f t="shared" si="0"/>
        <v>47</v>
      </c>
      <c r="AD26" s="6">
        <f t="shared" si="5"/>
        <v>2.4736842105263159</v>
      </c>
      <c r="AE26" s="8" t="str">
        <f>IF(V26="","",VLOOKUP(AD26,$K$95:$L$97,2,TRUE))</f>
        <v>ІІ ур</v>
      </c>
    </row>
    <row r="27" spans="2:31" ht="15.75" x14ac:dyDescent="0.25">
      <c r="B27" s="1">
        <v>19</v>
      </c>
      <c r="C27" s="38" t="s">
        <v>89</v>
      </c>
      <c r="D27" s="1">
        <v>3</v>
      </c>
      <c r="E27" s="1">
        <v>2</v>
      </c>
      <c r="F27" s="1">
        <v>3</v>
      </c>
      <c r="G27" s="1">
        <v>2</v>
      </c>
      <c r="H27" s="1">
        <v>3</v>
      </c>
      <c r="I27" s="1">
        <v>2</v>
      </c>
      <c r="J27" s="1">
        <v>3</v>
      </c>
      <c r="K27" s="1">
        <v>3</v>
      </c>
      <c r="L27" s="3">
        <f t="shared" si="1"/>
        <v>21</v>
      </c>
      <c r="M27" s="5">
        <f t="shared" si="2"/>
        <v>2.625</v>
      </c>
      <c r="N27" s="8" t="str">
        <f>IF(D27="","",VLOOKUP(M27,$K$95:$L$97,2,TRUE))</f>
        <v>ІІІ ур</v>
      </c>
      <c r="O27" s="1">
        <v>3</v>
      </c>
      <c r="P27" s="1">
        <v>2</v>
      </c>
      <c r="Q27" s="1">
        <v>3</v>
      </c>
      <c r="R27" s="1">
        <v>2</v>
      </c>
      <c r="S27" s="1">
        <v>3</v>
      </c>
      <c r="T27" s="1">
        <v>3</v>
      </c>
      <c r="U27" s="1">
        <v>2</v>
      </c>
      <c r="V27" s="1">
        <v>3</v>
      </c>
      <c r="W27" s="1">
        <v>3</v>
      </c>
      <c r="X27" s="1">
        <v>3</v>
      </c>
      <c r="Y27" s="1">
        <v>2</v>
      </c>
      <c r="Z27" s="3">
        <f t="shared" si="3"/>
        <v>29</v>
      </c>
      <c r="AA27" s="5">
        <f t="shared" si="4"/>
        <v>2.6363636363636362</v>
      </c>
      <c r="AB27" s="8" t="str">
        <f>IF(S27="","",VLOOKUP(AA27,$K$95:$L$97,2,TRUE))</f>
        <v>ІІІ ур</v>
      </c>
      <c r="AC27" s="4">
        <f t="shared" si="0"/>
        <v>50</v>
      </c>
      <c r="AD27" s="6">
        <f t="shared" si="5"/>
        <v>2.6315789473684212</v>
      </c>
      <c r="AE27" s="8" t="str">
        <f>IF(V27="","",VLOOKUP(AD27,$K$95:$L$97,2,TRUE))</f>
        <v>ІІІ ур</v>
      </c>
    </row>
    <row r="28" spans="2:31" ht="31.5" x14ac:dyDescent="0.25">
      <c r="B28" s="1">
        <v>20</v>
      </c>
      <c r="C28" s="38" t="s">
        <v>90</v>
      </c>
      <c r="D28" s="1">
        <v>2</v>
      </c>
      <c r="E28" s="1">
        <v>3</v>
      </c>
      <c r="F28" s="1">
        <v>2</v>
      </c>
      <c r="G28" s="1">
        <v>3</v>
      </c>
      <c r="H28" s="1">
        <v>3</v>
      </c>
      <c r="I28" s="1">
        <v>2</v>
      </c>
      <c r="J28" s="1">
        <v>3</v>
      </c>
      <c r="K28" s="1">
        <v>3</v>
      </c>
      <c r="L28" s="3">
        <f t="shared" si="1"/>
        <v>21</v>
      </c>
      <c r="M28" s="5">
        <f t="shared" si="2"/>
        <v>2.625</v>
      </c>
      <c r="N28" s="8" t="str">
        <f>IF(D28="","",VLOOKUP(M28,$K$95:$L$97,2,TRUE))</f>
        <v>ІІІ ур</v>
      </c>
      <c r="O28" s="1">
        <v>3</v>
      </c>
      <c r="P28" s="1">
        <v>2</v>
      </c>
      <c r="Q28" s="1">
        <v>3</v>
      </c>
      <c r="R28" s="1">
        <v>3</v>
      </c>
      <c r="S28" s="1">
        <v>2</v>
      </c>
      <c r="T28" s="1">
        <v>3</v>
      </c>
      <c r="U28" s="1">
        <v>2</v>
      </c>
      <c r="V28" s="1">
        <v>2</v>
      </c>
      <c r="W28" s="1">
        <v>3</v>
      </c>
      <c r="X28" s="1">
        <v>3</v>
      </c>
      <c r="Y28" s="1">
        <v>3</v>
      </c>
      <c r="Z28" s="3">
        <f t="shared" si="3"/>
        <v>29</v>
      </c>
      <c r="AA28" s="5">
        <f t="shared" si="4"/>
        <v>2.6363636363636362</v>
      </c>
      <c r="AB28" s="8" t="str">
        <f>IF(S28="","",VLOOKUP(AA28,$K$95:$L$97,2,TRUE))</f>
        <v>ІІІ ур</v>
      </c>
      <c r="AC28" s="4">
        <f t="shared" si="0"/>
        <v>50</v>
      </c>
      <c r="AD28" s="6">
        <f t="shared" si="5"/>
        <v>2.6315789473684212</v>
      </c>
      <c r="AE28" s="8" t="str">
        <f>IF(V28="","",VLOOKUP(AD28,$K$95:$L$97,2,TRUE))</f>
        <v>ІІІ ур</v>
      </c>
    </row>
    <row r="29" spans="2:31" x14ac:dyDescent="0.25">
      <c r="B29" s="15"/>
      <c r="C29" s="15"/>
      <c r="D29" s="18"/>
      <c r="E29" s="19"/>
      <c r="F29" s="19"/>
      <c r="G29" s="19"/>
      <c r="H29" s="19"/>
      <c r="I29" s="19"/>
      <c r="J29" s="19"/>
      <c r="K29" s="19"/>
      <c r="L29" s="20"/>
      <c r="M29" s="1" t="s">
        <v>22</v>
      </c>
      <c r="N29" s="7" t="s">
        <v>1</v>
      </c>
      <c r="O29" s="18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0"/>
      <c r="AA29" s="1" t="s">
        <v>22</v>
      </c>
      <c r="AB29" s="7" t="s">
        <v>1</v>
      </c>
      <c r="AC29" s="2"/>
      <c r="AD29" s="2"/>
      <c r="AE29" s="2"/>
    </row>
    <row r="30" spans="2:31" x14ac:dyDescent="0.25">
      <c r="B30" s="16"/>
      <c r="C30" s="16"/>
      <c r="D30" s="18" t="s">
        <v>14</v>
      </c>
      <c r="E30" s="19"/>
      <c r="F30" s="19"/>
      <c r="G30" s="19"/>
      <c r="H30" s="19"/>
      <c r="I30" s="19"/>
      <c r="J30" s="19"/>
      <c r="K30" s="19"/>
      <c r="L30" s="20"/>
      <c r="M30" s="12">
        <f>COUNTA(C9:C28)</f>
        <v>20</v>
      </c>
      <c r="N30" s="12">
        <v>100</v>
      </c>
      <c r="O30" s="18" t="s">
        <v>14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0"/>
      <c r="AA30" s="12">
        <f>COUNTA(C9:C28)</f>
        <v>20</v>
      </c>
      <c r="AB30" s="12">
        <v>100</v>
      </c>
      <c r="AC30" s="2"/>
      <c r="AD30" s="2"/>
      <c r="AE30" s="2"/>
    </row>
    <row r="31" spans="2:31" x14ac:dyDescent="0.25">
      <c r="B31" s="16"/>
      <c r="C31" s="16"/>
      <c r="D31" s="18" t="s">
        <v>16</v>
      </c>
      <c r="E31" s="19"/>
      <c r="F31" s="19"/>
      <c r="G31" s="19"/>
      <c r="H31" s="19"/>
      <c r="I31" s="19"/>
      <c r="J31" s="19"/>
      <c r="K31" s="19"/>
      <c r="L31" s="20"/>
      <c r="M31" s="40">
        <f>COUNTIF(N9:N28,"І ур")</f>
        <v>5</v>
      </c>
      <c r="N31" s="12">
        <f>(M31/M30)*100</f>
        <v>25</v>
      </c>
      <c r="O31" s="18" t="s">
        <v>16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0"/>
      <c r="AA31" s="40">
        <f>COUNTIF(AB9:AB28,"І ур")</f>
        <v>5</v>
      </c>
      <c r="AB31" s="12">
        <f>(AA31/AA30)*100</f>
        <v>25</v>
      </c>
      <c r="AC31" s="2"/>
      <c r="AD31" s="2"/>
      <c r="AE31" s="2"/>
    </row>
    <row r="32" spans="2:31" x14ac:dyDescent="0.25">
      <c r="B32" s="16"/>
      <c r="C32" s="16"/>
      <c r="D32" s="18" t="s">
        <v>17</v>
      </c>
      <c r="E32" s="19"/>
      <c r="F32" s="19"/>
      <c r="G32" s="19"/>
      <c r="H32" s="19"/>
      <c r="I32" s="19"/>
      <c r="J32" s="19"/>
      <c r="K32" s="19"/>
      <c r="L32" s="20"/>
      <c r="M32" s="40">
        <f>COUNTIF(N9:N28,"ІІ ур")</f>
        <v>4</v>
      </c>
      <c r="N32" s="12">
        <f>(M32/M30)*100</f>
        <v>20</v>
      </c>
      <c r="O32" s="18" t="s">
        <v>17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0"/>
      <c r="AA32" s="40">
        <v>4</v>
      </c>
      <c r="AB32" s="12">
        <f>(AA32/AA30)*100</f>
        <v>20</v>
      </c>
      <c r="AC32" s="2"/>
      <c r="AD32" s="2"/>
      <c r="AE32" s="2"/>
    </row>
    <row r="33" spans="2:31" x14ac:dyDescent="0.25">
      <c r="B33" s="16"/>
      <c r="C33" s="16"/>
      <c r="D33" s="18" t="s">
        <v>18</v>
      </c>
      <c r="E33" s="19"/>
      <c r="F33" s="19"/>
      <c r="G33" s="19"/>
      <c r="H33" s="19"/>
      <c r="I33" s="19"/>
      <c r="J33" s="19"/>
      <c r="K33" s="19"/>
      <c r="L33" s="20"/>
      <c r="M33" s="40">
        <f>COUNTIF(N9:N28,"ІІІ ур")</f>
        <v>11</v>
      </c>
      <c r="N33" s="12">
        <f>(M33/M30)*100</f>
        <v>55.000000000000007</v>
      </c>
      <c r="O33" s="18" t="s">
        <v>18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0"/>
      <c r="AA33" s="40">
        <v>11</v>
      </c>
      <c r="AB33" s="12">
        <f>(AA33/AA30)*100</f>
        <v>55.000000000000007</v>
      </c>
      <c r="AC33" s="2"/>
      <c r="AD33" s="2"/>
      <c r="AE33" s="2"/>
    </row>
    <row r="34" spans="2:31" x14ac:dyDescent="0.25">
      <c r="B34" s="16"/>
      <c r="C34" s="16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20"/>
      <c r="AD34" s="1" t="s">
        <v>22</v>
      </c>
      <c r="AE34" s="7" t="s">
        <v>1</v>
      </c>
    </row>
    <row r="35" spans="2:31" x14ac:dyDescent="0.25">
      <c r="B35" s="16"/>
      <c r="C35" s="16"/>
      <c r="D35" s="35" t="s">
        <v>15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4"/>
      <c r="AD35" s="12">
        <f>COUNTA(C9:C28)</f>
        <v>20</v>
      </c>
      <c r="AE35" s="12">
        <v>100</v>
      </c>
    </row>
    <row r="36" spans="2:31" x14ac:dyDescent="0.25">
      <c r="B36" s="16"/>
      <c r="C36" s="16"/>
      <c r="D36" s="14" t="s">
        <v>19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40">
        <f>COUNTIF(AE9:AE28,"І ур")</f>
        <v>5</v>
      </c>
      <c r="AE36" s="12">
        <f>(AD36/AD35)*100</f>
        <v>25</v>
      </c>
    </row>
    <row r="37" spans="2:31" x14ac:dyDescent="0.25">
      <c r="B37" s="16"/>
      <c r="C37" s="16"/>
      <c r="D37" s="14" t="s">
        <v>20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40">
        <f>COUNTIF(AE9:AE28,"ІІ ур")</f>
        <v>4</v>
      </c>
      <c r="AE37" s="12">
        <f>(AD37/AD35)*100</f>
        <v>20</v>
      </c>
    </row>
    <row r="38" spans="2:31" x14ac:dyDescent="0.25">
      <c r="B38" s="17"/>
      <c r="C38" s="17"/>
      <c r="D38" s="14" t="s">
        <v>21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40">
        <f>COUNTIF(AE9:AE28,"ІІІ ур")</f>
        <v>11</v>
      </c>
      <c r="AE38" s="12">
        <f>(AD38/AD35)*100</f>
        <v>55.000000000000007</v>
      </c>
    </row>
    <row r="95" spans="11:12" x14ac:dyDescent="0.25">
      <c r="K95">
        <v>1</v>
      </c>
      <c r="L95" t="s">
        <v>2</v>
      </c>
    </row>
    <row r="96" spans="11:12" x14ac:dyDescent="0.25">
      <c r="K96">
        <v>1.6</v>
      </c>
      <c r="L96" t="s">
        <v>3</v>
      </c>
    </row>
    <row r="97" spans="11:12" x14ac:dyDescent="0.25">
      <c r="K97">
        <v>2.6</v>
      </c>
      <c r="L97" t="s">
        <v>4</v>
      </c>
    </row>
  </sheetData>
  <mergeCells count="34">
    <mergeCell ref="Z7:Z8"/>
    <mergeCell ref="AA7:AA8"/>
    <mergeCell ref="D34:AC34"/>
    <mergeCell ref="A2:AF2"/>
    <mergeCell ref="A3:AF3"/>
    <mergeCell ref="A4:AF4"/>
    <mergeCell ref="B6:AE6"/>
    <mergeCell ref="B7:B8"/>
    <mergeCell ref="C7:C8"/>
    <mergeCell ref="D7:K7"/>
    <mergeCell ref="AC7:AC8"/>
    <mergeCell ref="AD7:AD8"/>
    <mergeCell ref="AE7:AE8"/>
    <mergeCell ref="L7:L8"/>
    <mergeCell ref="M7:M8"/>
    <mergeCell ref="AB7:AB8"/>
    <mergeCell ref="N7:N8"/>
    <mergeCell ref="O7:Y7"/>
    <mergeCell ref="D38:AC38"/>
    <mergeCell ref="B29:B38"/>
    <mergeCell ref="C29:C38"/>
    <mergeCell ref="D35:AC35"/>
    <mergeCell ref="D29:L29"/>
    <mergeCell ref="D30:L30"/>
    <mergeCell ref="D31:L31"/>
    <mergeCell ref="D32:L32"/>
    <mergeCell ref="D33:L33"/>
    <mergeCell ref="O29:Y29"/>
    <mergeCell ref="O30:Y30"/>
    <mergeCell ref="O31:Y31"/>
    <mergeCell ref="O32:Y32"/>
    <mergeCell ref="D36:AC36"/>
    <mergeCell ref="D37:AC37"/>
    <mergeCell ref="O33:Y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2024-06-17T08:27:30Z</dcterms:modified>
</cp:coreProperties>
</file>